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8AD58024-376C-4D71-AE9A-277CFF2A2ABA}" xr6:coauthVersionLast="44" xr6:coauthVersionMax="44" xr10:uidLastSave="{00000000-0000-0000-0000-000000000000}"/>
  <bookViews>
    <workbookView xWindow="-120" yWindow="-120" windowWidth="29040" windowHeight="1599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5" i="1" l="1"/>
  <c r="E31" i="1" l="1"/>
  <c r="A59" i="1"/>
  <c r="E18" i="1" l="1"/>
  <c r="E11" i="1"/>
  <c r="N38" i="1" l="1"/>
  <c r="A103" i="1" l="1"/>
  <c r="A100" i="1"/>
  <c r="A96" i="1"/>
  <c r="A97" i="1"/>
  <c r="A98" i="1"/>
  <c r="A95" i="1"/>
  <c r="A93" i="1"/>
  <c r="A91" i="1"/>
  <c r="A88" i="1"/>
  <c r="A86" i="1"/>
  <c r="A83" i="1"/>
  <c r="A84" i="1"/>
  <c r="A85" i="1"/>
  <c r="A82" i="1"/>
  <c r="A80" i="1"/>
  <c r="A77" i="1"/>
  <c r="A74" i="1"/>
  <c r="A67" i="1"/>
  <c r="A72" i="1"/>
  <c r="A61" i="1"/>
  <c r="A71" i="1"/>
  <c r="A68" i="1"/>
  <c r="A70" i="1"/>
  <c r="A64" i="1"/>
  <c r="A65" i="1"/>
  <c r="A63" i="1"/>
  <c r="M54" i="1" l="1"/>
  <c r="L54" i="1"/>
  <c r="K54" i="1"/>
  <c r="J54" i="1"/>
  <c r="I54" i="1"/>
  <c r="H54" i="1"/>
  <c r="G54" i="1"/>
  <c r="F54" i="1"/>
  <c r="E54" i="1"/>
  <c r="D54" i="1"/>
  <c r="C54" i="1"/>
  <c r="B54" i="1"/>
  <c r="M53" i="1"/>
  <c r="M55" i="1" s="1"/>
  <c r="L53" i="1"/>
  <c r="L55" i="1" s="1"/>
  <c r="K53" i="1"/>
  <c r="J53" i="1"/>
  <c r="J55" i="1" s="1"/>
  <c r="I53" i="1"/>
  <c r="I55" i="1" s="1"/>
  <c r="H53" i="1"/>
  <c r="H55" i="1" s="1"/>
  <c r="G53" i="1"/>
  <c r="G55" i="1" s="1"/>
  <c r="F53" i="1"/>
  <c r="N53" i="1"/>
  <c r="N55" i="1" s="1"/>
  <c r="O53" i="1"/>
  <c r="O55" i="1" s="1"/>
  <c r="P53" i="1"/>
  <c r="E53" i="1"/>
  <c r="D53" i="1"/>
  <c r="C53" i="1"/>
  <c r="B53" i="1"/>
  <c r="B26" i="1"/>
  <c r="B25" i="1"/>
  <c r="D25" i="1"/>
  <c r="E44" i="1" l="1"/>
  <c r="K44" i="1"/>
  <c r="H44" i="1"/>
  <c r="N43" i="1"/>
  <c r="N35" i="1" s="1"/>
  <c r="B43" i="1"/>
  <c r="B35" i="1" s="1"/>
  <c r="K43" i="1"/>
  <c r="H43" i="1"/>
  <c r="E43" i="1"/>
  <c r="E25" i="1"/>
  <c r="K39" i="1"/>
  <c r="H39" i="1"/>
  <c r="F55" i="1"/>
  <c r="K38" i="1"/>
  <c r="E38" i="1"/>
  <c r="H38" i="1"/>
  <c r="B38" i="1"/>
  <c r="C55" i="1"/>
  <c r="E37" i="1"/>
  <c r="E47" i="1" s="1"/>
  <c r="D55" i="1"/>
  <c r="B55" i="1"/>
  <c r="K37" i="1"/>
  <c r="K47" i="1" s="1"/>
  <c r="B37" i="1"/>
  <c r="B47" i="1" s="1"/>
  <c r="N37" i="1"/>
  <c r="N34" i="1" s="1"/>
  <c r="H37" i="1"/>
  <c r="H47" i="1" s="1"/>
  <c r="E55" i="1"/>
  <c r="P55" i="1"/>
  <c r="K55" i="1"/>
  <c r="E34" i="1" l="1"/>
  <c r="B34" i="1"/>
  <c r="B46" i="1" s="1"/>
  <c r="H34" i="1"/>
  <c r="K34" i="1"/>
  <c r="E35" i="1"/>
  <c r="K35" i="1"/>
  <c r="H35" i="1"/>
  <c r="K46" i="1" l="1"/>
  <c r="K41" i="1"/>
  <c r="K40" i="1"/>
  <c r="H46" i="1"/>
  <c r="H41" i="1"/>
  <c r="H40" i="1"/>
  <c r="E46" i="1"/>
  <c r="E40" i="1"/>
  <c r="E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34" authorId="0" shapeId="0" xr:uid="{00000000-0006-0000-0000-000001000000}">
      <text>
        <r>
          <rPr>
            <b/>
            <sz val="9"/>
            <color indexed="81"/>
            <rFont val="Tahoma"/>
            <family val="2"/>
          </rPr>
          <t>Summa bilparkeringsplatser:</t>
        </r>
        <r>
          <rPr>
            <sz val="9"/>
            <color indexed="81"/>
            <rFont val="Tahoma"/>
            <charset val="1"/>
          </rPr>
          <t xml:space="preserve">
Det sammanlagda värdet från de redan avrundade värdena "Antal bilparkeringsplatser", "Antal besöksparkeringsplatser" och "Antal bilpoolsplatser".
</t>
        </r>
      </text>
    </comment>
    <comment ref="A35" authorId="0" shapeId="0" xr:uid="{00000000-0006-0000-0000-000002000000}">
      <text>
        <r>
          <rPr>
            <b/>
            <sz val="9"/>
            <color indexed="81"/>
            <rFont val="Tahoma"/>
            <family val="2"/>
          </rPr>
          <t>Summa cykel- och lådcykelsplatser:</t>
        </r>
        <r>
          <rPr>
            <sz val="9"/>
            <color indexed="81"/>
            <rFont val="Tahoma"/>
            <charset val="1"/>
          </rPr>
          <t xml:space="preserve">
Det sammanlagda värdet från de redan avrundade värdena "Antal cykelparkeringsplatser" och "Antal lådcykelplatser".
</t>
        </r>
      </text>
    </comment>
    <comment ref="A37" authorId="0" shapeId="0" xr:uid="{00000000-0006-0000-0000-000003000000}">
      <text>
        <r>
          <rPr>
            <b/>
            <sz val="9"/>
            <color indexed="81"/>
            <rFont val="Tahoma"/>
            <family val="2"/>
          </rPr>
          <t>Antal bilparkeringsplatser:</t>
        </r>
        <r>
          <rPr>
            <sz val="9"/>
            <color indexed="81"/>
            <rFont val="Tahoma"/>
            <charset val="1"/>
          </rPr>
          <t xml:space="preserve">
Värdet baseras på det sammanlagda värdet från beräkningstalet "Antal parkeringsplatser", avrundat uppåt till närmsta heltal.
</t>
        </r>
      </text>
    </comment>
    <comment ref="A38" authorId="0" shapeId="0" xr:uid="{00000000-0006-0000-0000-000004000000}">
      <text>
        <r>
          <rPr>
            <b/>
            <sz val="9"/>
            <color indexed="81"/>
            <rFont val="Tahoma"/>
            <family val="2"/>
          </rPr>
          <t>Antal besöksparkeringsplatser:</t>
        </r>
        <r>
          <rPr>
            <sz val="9"/>
            <color indexed="81"/>
            <rFont val="Tahoma"/>
            <charset val="1"/>
          </rPr>
          <t xml:space="preserve">
Värdet baseras på det sammanlagda värdet från beräkningstalet "Antal besöksparkeringsplatser", avrundat uppåt till närmsta heltal.
</t>
        </r>
      </text>
    </comment>
    <comment ref="A39" authorId="0" shapeId="0" xr:uid="{00000000-0006-0000-0000-000005000000}">
      <text>
        <r>
          <rPr>
            <b/>
            <sz val="9"/>
            <color indexed="81"/>
            <rFont val="Tahoma"/>
            <family val="2"/>
          </rPr>
          <t>Antal bilpoolsplatser:</t>
        </r>
        <r>
          <rPr>
            <sz val="9"/>
            <color indexed="81"/>
            <rFont val="Tahoma"/>
            <charset val="1"/>
          </rPr>
          <t xml:space="preserve">
Värdet baseras på antalet lägenheter och vald nivå. Det ska finnas bilpoolsplatser motsvarande 2% av antalet lägenheter, avrundat uppåt till närmsta heltal.
När färre än 50st lägenheter byggs ska medlemskap bekostas i närliggande bilpool.
</t>
        </r>
      </text>
    </comment>
    <comment ref="A40" authorId="0" shapeId="0" xr:uid="{00000000-0006-0000-0000-000006000000}">
      <text>
        <r>
          <rPr>
            <b/>
            <sz val="9"/>
            <color indexed="81"/>
            <rFont val="Tahoma"/>
            <family val="2"/>
          </rPr>
          <t>Antal bilparkeringsplatser med laddstation för el-bil:</t>
        </r>
        <r>
          <rPr>
            <sz val="9"/>
            <color indexed="81"/>
            <rFont val="Tahoma"/>
            <charset val="1"/>
          </rPr>
          <t xml:space="preserve">
Värdet motsvarar 30% av det totala värdet för bilparkeringsplatser, avrundat uppåt.
</t>
        </r>
      </text>
    </comment>
    <comment ref="A41" authorId="0" shapeId="0" xr:uid="{00000000-0006-0000-0000-000007000000}">
      <text>
        <r>
          <rPr>
            <b/>
            <sz val="9"/>
            <color indexed="81"/>
            <rFont val="Tahoma"/>
            <family val="2"/>
          </rPr>
          <t>Antal bilparkeringsplatser med förberedelser för framtida behov av laddstationer:</t>
        </r>
        <r>
          <rPr>
            <sz val="9"/>
            <color indexed="81"/>
            <rFont val="Tahoma"/>
            <charset val="1"/>
          </rPr>
          <t xml:space="preserve">
Värdet motsvarar 30% av det totala värdet för antalet bilparkeringsplatser, avrundat uppåt.
Antalet gäller utöver bilparkeringsplatser med laddstation.</t>
        </r>
      </text>
    </comment>
    <comment ref="A43" authorId="0" shapeId="0" xr:uid="{00000000-0006-0000-0000-000008000000}">
      <text>
        <r>
          <rPr>
            <b/>
            <sz val="9"/>
            <color indexed="81"/>
            <rFont val="Tahoma"/>
            <family val="2"/>
          </rPr>
          <t>Antal cykelparkeringsplatser:</t>
        </r>
        <r>
          <rPr>
            <sz val="9"/>
            <color indexed="81"/>
            <rFont val="Tahoma"/>
            <charset val="1"/>
          </rPr>
          <t xml:space="preserve">
Antalet cykelparkeringsplatser beräknas från antalet rum som byggs, i ett 1:1 förhållande. Undantaget är lägenheter med 1 rum, där parkeringstalet för cykelplatser är 1,5. 
Avrundas till närmsta heltal.
</t>
        </r>
      </text>
    </comment>
    <comment ref="A44" authorId="0" shapeId="0" xr:uid="{00000000-0006-0000-0000-000009000000}">
      <text>
        <r>
          <rPr>
            <b/>
            <sz val="9"/>
            <color indexed="81"/>
            <rFont val="Tahoma"/>
            <family val="2"/>
          </rPr>
          <t>Antal lådcykelplatser:</t>
        </r>
        <r>
          <rPr>
            <sz val="9"/>
            <color indexed="81"/>
            <rFont val="Tahoma"/>
            <charset val="1"/>
          </rPr>
          <t xml:space="preserve">
Värdet baseras på antalet lägenheter. Antalet lådcykelplatser motsvarar 5% av antalet lägenheter, avrundat uppåt till närmsta heltal.</t>
        </r>
      </text>
    </comment>
    <comment ref="A46" authorId="0" shapeId="0" xr:uid="{00000000-0006-0000-0000-00000A000000}">
      <text>
        <r>
          <rPr>
            <b/>
            <sz val="9"/>
            <color indexed="81"/>
            <rFont val="Tahoma"/>
            <family val="2"/>
          </rPr>
          <t>Parkeringstal:</t>
        </r>
        <r>
          <rPr>
            <sz val="9"/>
            <color indexed="81"/>
            <rFont val="Tahoma"/>
            <charset val="1"/>
          </rPr>
          <t xml:space="preserve">
Parkeringstalet är ett värde som beskriver antalet parkeringar som behöver byggas per lägenhet.
Värdet motsvarar "Summa bilparkeringsplatser" delat på antalet lägenheter, avrundat till närmsta andra decimal.</t>
        </r>
      </text>
    </comment>
    <comment ref="A47" authorId="0" shapeId="0" xr:uid="{00000000-0006-0000-0000-00000B000000}">
      <text>
        <r>
          <rPr>
            <b/>
            <sz val="9"/>
            <color indexed="81"/>
            <rFont val="Tahoma"/>
            <family val="2"/>
          </rPr>
          <t>Parkeringstal (utan besöksparkering):</t>
        </r>
        <r>
          <rPr>
            <sz val="9"/>
            <color indexed="81"/>
            <rFont val="Tahoma"/>
            <charset val="1"/>
          </rPr>
          <t xml:space="preserve">
Parkeringstalet utan besöksparkering visar antalet parkeringsplatser som behöver byggas per lägenhet utan att räkna in besöksparkeringsplatser eller bilpoolsplatser.
Värdet motsvarar "Antal bilparkeringsplatser" delat på antalet lägenheter, avrundat till närmsta andra decimal.</t>
        </r>
      </text>
    </comment>
  </commentList>
</comments>
</file>

<file path=xl/sharedStrings.xml><?xml version="1.0" encoding="utf-8"?>
<sst xmlns="http://schemas.openxmlformats.org/spreadsheetml/2006/main" count="113" uniqueCount="86">
  <si>
    <t>Fastighet eller kvarter:</t>
  </si>
  <si>
    <t>Exploatör:</t>
  </si>
  <si>
    <t>Område, detaljplan:</t>
  </si>
  <si>
    <t>Stora lägenheter (&gt;70m²):</t>
  </si>
  <si>
    <t>Antal lägenheter fördelat på antal rum och kök</t>
  </si>
  <si>
    <t>1 rum och kök:</t>
  </si>
  <si>
    <t>2 rum och kök:</t>
  </si>
  <si>
    <t>3 rum och kök:</t>
  </si>
  <si>
    <t>4 rum och kök:</t>
  </si>
  <si>
    <t>5 rum och kök:</t>
  </si>
  <si>
    <t>…</t>
  </si>
  <si>
    <t>Nivå 1</t>
  </si>
  <si>
    <t>Nivå 2</t>
  </si>
  <si>
    <t>Nivå 3</t>
  </si>
  <si>
    <t>Nivå 4</t>
  </si>
  <si>
    <t>Nivå 5</t>
  </si>
  <si>
    <t>Summa bilparkeringsplatser:</t>
  </si>
  <si>
    <t>Antal bilparkeringsplatser:</t>
  </si>
  <si>
    <t>Antal besöksparkeringsplatser:</t>
  </si>
  <si>
    <t>Antal bilpoolsplatser:</t>
  </si>
  <si>
    <t>Antal cykelparkeringsplatser:</t>
  </si>
  <si>
    <t>Antal lådcykelplatser:</t>
  </si>
  <si>
    <t>Parkeringstal:</t>
  </si>
  <si>
    <t>Beräkningstal</t>
  </si>
  <si>
    <t>Lägenhetsstorlek:</t>
  </si>
  <si>
    <t>SMÅ</t>
  </si>
  <si>
    <t>MELLAN</t>
  </si>
  <si>
    <t>STOR</t>
  </si>
  <si>
    <t>Parkeringstal (bil):</t>
  </si>
  <si>
    <t>Totalt antal parkeringsplatser:</t>
  </si>
  <si>
    <t>Totalt antal lägenheter och rum</t>
  </si>
  <si>
    <t>Totalt antal lägenheter:</t>
  </si>
  <si>
    <t>Totalt antal rum:</t>
  </si>
  <si>
    <t>Antal parkeringsplatser:</t>
  </si>
  <si>
    <t>Läs mer om vad de olika mobilitetsåtgärderna innefattar (PDF)</t>
  </si>
  <si>
    <t>Vald nivå av mobilitetsåtgärd:</t>
  </si>
  <si>
    <t>Antal lägenheter</t>
  </si>
  <si>
    <t>Beräkningsmall - Parkeringstal för cykel och bil</t>
  </si>
  <si>
    <t>Antal parkeringsplatser</t>
  </si>
  <si>
    <t>Nivå:</t>
  </si>
  <si>
    <t>Små lägenheter (&lt;45m²):</t>
  </si>
  <si>
    <t>Mellanstora lägenheter (45-70m²):</t>
  </si>
  <si>
    <r>
      <t>-</t>
    </r>
    <r>
      <rPr>
        <sz val="7"/>
        <color rgb="FF000000"/>
        <rFont val="Times New Roman"/>
        <family val="1"/>
      </rPr>
      <t xml:space="preserve">          </t>
    </r>
    <r>
      <rPr>
        <sz val="11"/>
        <color rgb="FF000000"/>
        <rFont val="Calibri"/>
        <family val="2"/>
        <scheme val="minor"/>
      </rPr>
      <t>Cykelparkeringen ska ha tillräcklig yta</t>
    </r>
  </si>
  <si>
    <r>
      <t>-</t>
    </r>
    <r>
      <rPr>
        <sz val="7"/>
        <color rgb="FF000000"/>
        <rFont val="Times New Roman"/>
        <family val="1"/>
      </rPr>
      <t xml:space="preserve">          </t>
    </r>
    <r>
      <rPr>
        <sz val="11"/>
        <color rgb="FF000000"/>
        <rFont val="Calibri"/>
        <family val="2"/>
        <scheme val="minor"/>
      </rPr>
      <t>Cykelparkeringen ska möjliggöra ramlåsning. Cykelställ där endast framhjulet sitter fast är inte tillräckligt.</t>
    </r>
  </si>
  <si>
    <r>
      <t>-</t>
    </r>
    <r>
      <rPr>
        <sz val="7"/>
        <color rgb="FF000000"/>
        <rFont val="Times New Roman"/>
        <family val="1"/>
      </rPr>
      <t xml:space="preserve">          </t>
    </r>
    <r>
      <rPr>
        <sz val="11"/>
        <color rgb="FF000000"/>
        <rFont val="Calibri"/>
        <family val="2"/>
        <scheme val="minor"/>
      </rPr>
      <t>I eller i närheten av cykelrummet/cykelrummen ska yta eller utrymme finnas för cykelfaciliteter såsom cykelpump, verktyg, servicebänk och möjlighet att spola av cykeln. Ytan eller platsen ska vara lättillgänglig från alla cykelrum. Oljefilter för spillvattnet ska finnas i anslutning till cykeltvätten.</t>
    </r>
  </si>
  <si>
    <r>
      <t>-</t>
    </r>
    <r>
      <rPr>
        <sz val="7"/>
        <color rgb="FF000000"/>
        <rFont val="Times New Roman"/>
        <family val="1"/>
      </rPr>
      <t xml:space="preserve">          </t>
    </r>
    <r>
      <rPr>
        <sz val="11"/>
        <color rgb="FF000000"/>
        <rFont val="Calibri"/>
        <family val="2"/>
        <scheme val="minor"/>
      </rPr>
      <t>Plats ska avsättas för parkering av cyklar som tar upp större utrymme såsom lådcyklar, cykelkärror etcetera. Rekommenderad andel är 5 % av antalet lägenheter.</t>
    </r>
  </si>
  <si>
    <r>
      <t>-</t>
    </r>
    <r>
      <rPr>
        <sz val="7"/>
        <color rgb="FF000000"/>
        <rFont val="Times New Roman"/>
        <family val="1"/>
      </rPr>
      <t xml:space="preserve">          </t>
    </r>
    <r>
      <rPr>
        <sz val="11"/>
        <color rgb="FF000000"/>
        <rFont val="Calibri"/>
        <family val="2"/>
        <scheme val="minor"/>
      </rPr>
      <t>Utformningen ska ta hänsyn till att olika typer av cyklar har olika bredd och svängradier, exempelvis lådcyklar. Detta ställer krav på anpassning av dörrars bredd, hissar samt friyta mellan cyklar.</t>
    </r>
  </si>
  <si>
    <r>
      <t>-</t>
    </r>
    <r>
      <rPr>
        <sz val="7"/>
        <color rgb="FF000000"/>
        <rFont val="Times New Roman"/>
        <family val="1"/>
      </rPr>
      <t xml:space="preserve">          </t>
    </r>
    <r>
      <rPr>
        <sz val="11"/>
        <color rgb="FF000000"/>
        <rFont val="Calibri"/>
        <family val="2"/>
        <scheme val="minor"/>
      </rPr>
      <t>Det ska vara lätt att använda cykelparkeringarna utan att vara fysiskt stark. Detta ställer krav på typ av cykelparkering och automatiska dörröppnare.</t>
    </r>
  </si>
  <si>
    <r>
      <t>-</t>
    </r>
    <r>
      <rPr>
        <sz val="7"/>
        <color rgb="FF000000"/>
        <rFont val="Times New Roman"/>
        <family val="1"/>
      </rPr>
      <t xml:space="preserve">          </t>
    </r>
    <r>
      <rPr>
        <sz val="11"/>
        <color rgb="FF000000"/>
        <rFont val="Calibri"/>
        <family val="2"/>
        <scheme val="minor"/>
      </rPr>
      <t>Cykelparkeringen ska vara lokaliserad närmare eller inom samma avstånd från entrén än motsvarande bilparkering.</t>
    </r>
  </si>
  <si>
    <r>
      <t>-</t>
    </r>
    <r>
      <rPr>
        <sz val="7"/>
        <color theme="1"/>
        <rFont val="Times New Roman"/>
        <family val="1"/>
      </rPr>
      <t xml:space="preserve">          </t>
    </r>
    <r>
      <rPr>
        <sz val="11"/>
        <color rgb="FF000000"/>
        <rFont val="Calibri"/>
        <family val="2"/>
        <scheme val="minor"/>
      </rPr>
      <t>Det ska finnas barnvagnsrum som är skilt från cykelparkeringen.</t>
    </r>
  </si>
  <si>
    <t>Cykelfaciliteter</t>
  </si>
  <si>
    <t>Laddning av elfordon</t>
  </si>
  <si>
    <r>
      <t>-</t>
    </r>
    <r>
      <rPr>
        <sz val="7"/>
        <color theme="1"/>
        <rFont val="Times New Roman"/>
        <family val="1"/>
      </rPr>
      <t xml:space="preserve">          </t>
    </r>
    <r>
      <rPr>
        <sz val="11"/>
        <color rgb="FF000000"/>
        <rFont val="Calibri"/>
        <family val="2"/>
        <scheme val="minor"/>
      </rPr>
      <t>Minst 30 % av parkeringsplatserna ska vara förberedda för framtida behov av laddstationer för bil.</t>
    </r>
  </si>
  <si>
    <r>
      <t>-</t>
    </r>
    <r>
      <rPr>
        <sz val="7"/>
        <color rgb="FF000000"/>
        <rFont val="Times New Roman"/>
        <family val="1"/>
      </rPr>
      <t xml:space="preserve">          </t>
    </r>
    <r>
      <rPr>
        <sz val="11"/>
        <color rgb="FF000000"/>
        <rFont val="Calibri"/>
        <family val="2"/>
        <scheme val="minor"/>
      </rPr>
      <t>Minst 30 % av parkeringsplatserna ska vara utrustade med laddstationer för bil.</t>
    </r>
  </si>
  <si>
    <r>
      <t>-</t>
    </r>
    <r>
      <rPr>
        <sz val="7"/>
        <color theme="1"/>
        <rFont val="Times New Roman"/>
        <family val="1"/>
      </rPr>
      <t xml:space="preserve">          </t>
    </r>
    <r>
      <rPr>
        <sz val="11"/>
        <color rgb="FF000000"/>
        <rFont val="Calibri"/>
        <family val="2"/>
        <scheme val="minor"/>
      </rPr>
      <t>I stadsutvecklingsprojekt där utbyggnad av kollektivtrafik planeras men inte är i drift ska goda förutsättningar för mobilitet säkerställas av exploatören/exploatörerna. Detta ska finnas från att de första flyttar in till dess att planerad kollektivtrafik kan användas.</t>
    </r>
  </si>
  <si>
    <t>Goda förutsättningar för mobilitet</t>
  </si>
  <si>
    <t>Bilpool</t>
  </si>
  <si>
    <r>
      <t>-</t>
    </r>
    <r>
      <rPr>
        <sz val="7"/>
        <color rgb="FF000000"/>
        <rFont val="Times New Roman"/>
        <family val="1"/>
      </rPr>
      <t xml:space="preserve">          </t>
    </r>
    <r>
      <rPr>
        <sz val="11"/>
        <color rgb="FF000000"/>
        <rFont val="Calibri"/>
        <family val="2"/>
        <scheme val="minor"/>
      </rPr>
      <t>Samtliga boende ska erbjudas ett kostnadsfritt medlemskap i bilpool i minst 10 år från den dag de flyttar in. Medlemskap är kopplat till lägenheten och ska erbjudas nya hyresgäster eller bostadsrättsinnehavare som flyttar in under tioårsperioden.</t>
    </r>
  </si>
  <si>
    <r>
      <t>-</t>
    </r>
    <r>
      <rPr>
        <sz val="7"/>
        <color rgb="FF000000"/>
        <rFont val="Times New Roman"/>
        <family val="1"/>
      </rPr>
      <t xml:space="preserve">          </t>
    </r>
    <r>
      <rPr>
        <sz val="11"/>
        <color rgb="FF000000"/>
        <rFont val="Calibri"/>
        <family val="2"/>
        <scheme val="minor"/>
      </rPr>
      <t>En parkeringsplats per 50 lägenheter ska reserveras för bilpool. När färre än 50 lägenheter byggs ska medlemskap bekostas i närliggande bilpool.</t>
    </r>
  </si>
  <si>
    <r>
      <t>-</t>
    </r>
    <r>
      <rPr>
        <sz val="7"/>
        <color rgb="FF000000"/>
        <rFont val="Times New Roman"/>
        <family val="1"/>
      </rPr>
      <t xml:space="preserve">          </t>
    </r>
    <r>
      <rPr>
        <sz val="11"/>
        <color rgb="FF000000"/>
        <rFont val="Calibri"/>
        <family val="2"/>
        <scheme val="minor"/>
      </rPr>
      <t>Parkeringsplatser för bilpool ska vara lokaliserade närmare entrén än övriga parkeringsplatser för bil. De kan med fördel lokaliseras utomhus.</t>
    </r>
  </si>
  <si>
    <r>
      <t>-</t>
    </r>
    <r>
      <rPr>
        <sz val="7"/>
        <color rgb="FF000000"/>
        <rFont val="Times New Roman"/>
        <family val="1"/>
      </rPr>
      <t xml:space="preserve">          </t>
    </r>
    <r>
      <rPr>
        <sz val="11"/>
        <color rgb="FF000000"/>
        <rFont val="Calibri"/>
        <family val="2"/>
        <scheme val="minor"/>
      </rPr>
      <t>Bilpoolsbilar ska ha egna parkeringsplatser utöver ordinarie parkeringstal.</t>
    </r>
  </si>
  <si>
    <r>
      <t>-</t>
    </r>
    <r>
      <rPr>
        <sz val="7"/>
        <color theme="1"/>
        <rFont val="Times New Roman"/>
        <family val="1"/>
      </rPr>
      <t xml:space="preserve">          </t>
    </r>
    <r>
      <rPr>
        <sz val="11"/>
        <color rgb="FF000000"/>
        <rFont val="Calibri"/>
        <family val="2"/>
        <scheme val="minor"/>
      </rPr>
      <t>Bilpoolsbilen ska vara tillgänglig för andra bilpoolsmedlemmar utanför fastigheten att använda.</t>
    </r>
  </si>
  <si>
    <r>
      <t>-</t>
    </r>
    <r>
      <rPr>
        <sz val="7"/>
        <color rgb="FF000000"/>
        <rFont val="Times New Roman"/>
        <family val="1"/>
      </rPr>
      <t xml:space="preserve">          </t>
    </r>
    <r>
      <rPr>
        <sz val="11"/>
        <color rgb="FF000000"/>
        <rFont val="Calibri"/>
        <family val="2"/>
        <scheme val="minor"/>
      </rPr>
      <t>Bilpoolsparkering ska ligga på kvartersmark.</t>
    </r>
  </si>
  <si>
    <t>Information</t>
  </si>
  <si>
    <r>
      <t>-</t>
    </r>
    <r>
      <rPr>
        <sz val="7"/>
        <color rgb="FF000000"/>
        <rFont val="Times New Roman"/>
        <family val="1"/>
      </rPr>
      <t xml:space="preserve">          </t>
    </r>
    <r>
      <rPr>
        <sz val="11"/>
        <color rgb="FF000000"/>
        <rFont val="Calibri"/>
        <family val="2"/>
        <scheme val="minor"/>
      </rPr>
      <t>I tidigt skede ska hyresgäster och lägenhetsinnehavare informeras om att planeringen utgått från att främja hållbart resande och att tillgången till parkeringsplatser för bil är begränsad. Hyresgäster och lägenhetsinnehavare ska även informeras om hållbara resealternativ vid intresseanmälan och kontinuerligt fram till inflyttning. Informationen ska lämnas vidare till nästkommande hyresgäst/lägenhetsinnehavare.</t>
    </r>
  </si>
  <si>
    <r>
      <t>-</t>
    </r>
    <r>
      <rPr>
        <sz val="7"/>
        <color theme="1"/>
        <rFont val="Times New Roman"/>
        <family val="1"/>
      </rPr>
      <t xml:space="preserve">          </t>
    </r>
    <r>
      <rPr>
        <sz val="11"/>
        <color rgb="FF000000"/>
        <rFont val="Calibri"/>
        <family val="2"/>
        <scheme val="minor"/>
      </rPr>
      <t>Kontinuerlig marknadsföring av mobilitetsåtgärder och hållbara resealternativ ska riktas till de boende från inflytt och tio år framåt, minst två gånger per år.</t>
    </r>
  </si>
  <si>
    <r>
      <t>-</t>
    </r>
    <r>
      <rPr>
        <sz val="7"/>
        <color theme="1"/>
        <rFont val="Times New Roman"/>
        <family val="1"/>
      </rPr>
      <t xml:space="preserve">          </t>
    </r>
    <r>
      <rPr>
        <sz val="11"/>
        <color rgb="FF000000"/>
        <rFont val="Calibri"/>
        <family val="2"/>
        <scheme val="minor"/>
      </rPr>
      <t>Vid inflyttning ska ett årskort för resor med SL ingå till en vuxen per lägenhet. SL-kortet tillfaller de som blir folkbokförda på adressen vid byggnadens färdigställande.</t>
    </r>
  </si>
  <si>
    <r>
      <t>-</t>
    </r>
    <r>
      <rPr>
        <sz val="7"/>
        <color rgb="FF000000"/>
        <rFont val="Times New Roman"/>
        <family val="1"/>
      </rPr>
      <t xml:space="preserve">          </t>
    </r>
    <r>
      <rPr>
        <sz val="11"/>
        <color rgb="FF000000"/>
        <rFont val="Calibri"/>
        <family val="2"/>
        <scheme val="minor"/>
      </rPr>
      <t>Samtliga boende ska erbjudas ett kostnadsfritt medlemskap i cykelpool i minst 10 år från den dag de flyttar in.</t>
    </r>
  </si>
  <si>
    <r>
      <t>-</t>
    </r>
    <r>
      <rPr>
        <sz val="7"/>
        <color rgb="FF000000"/>
        <rFont val="Times New Roman"/>
        <family val="1"/>
      </rPr>
      <t xml:space="preserve">          </t>
    </r>
    <r>
      <rPr>
        <sz val="11"/>
        <color rgb="FF000000"/>
        <rFont val="Calibri"/>
        <family val="2"/>
        <scheme val="minor"/>
      </rPr>
      <t>Poolcyklarna ska ha egna parkeringsplatser utöver parkeringstalen för cykel.</t>
    </r>
  </si>
  <si>
    <r>
      <t>-</t>
    </r>
    <r>
      <rPr>
        <sz val="7"/>
        <color rgb="FF000000"/>
        <rFont val="Times New Roman"/>
        <family val="1"/>
      </rPr>
      <t xml:space="preserve">          </t>
    </r>
    <r>
      <rPr>
        <sz val="11"/>
        <color rgb="FF000000"/>
        <rFont val="Calibri"/>
        <family val="2"/>
        <scheme val="minor"/>
      </rPr>
      <t>Medlemskapet är kopplat till lägenheten och ska erbjudas nya hyresgäster eller bostadsrättsinnehavare som flyttar in under tioårsperioden.</t>
    </r>
  </si>
  <si>
    <r>
      <t>-</t>
    </r>
    <r>
      <rPr>
        <sz val="7"/>
        <color theme="1"/>
        <rFont val="Times New Roman"/>
        <family val="1"/>
      </rPr>
      <t xml:space="preserve">          </t>
    </r>
    <r>
      <rPr>
        <sz val="11"/>
        <color rgb="FF000000"/>
        <rFont val="Calibri"/>
        <family val="2"/>
        <scheme val="minor"/>
      </rPr>
      <t>Det är lämpligt att tillhandahålla en elcykel och två eldrivna lådcyklar per 50 lägenheter. Till elcyklarna ska dubbdäck ingå.</t>
    </r>
  </si>
  <si>
    <r>
      <t>-</t>
    </r>
    <r>
      <rPr>
        <sz val="7"/>
        <color theme="1"/>
        <rFont val="Times New Roman"/>
        <family val="1"/>
      </rPr>
      <t xml:space="preserve">          </t>
    </r>
    <r>
      <rPr>
        <sz val="11"/>
        <color rgb="FF000000"/>
        <rFont val="Calibri"/>
        <family val="2"/>
        <scheme val="minor"/>
      </rPr>
      <t>Nivå 5 används vid särskilda förutsättningar och i undantagsfall. Exploatören redovisar flera väl genomtänkta och innovativa förslag på ytterligare mobilitetsåtgärder. Åtgärdernas relevans och effekt bedöms av sakkunnig handläggare inom staden. Beslut fattas av politisk nämnd med ansvar för trafikfrågor.</t>
    </r>
  </si>
  <si>
    <r>
      <t>-</t>
    </r>
    <r>
      <rPr>
        <sz val="7"/>
        <color theme="1"/>
        <rFont val="Times New Roman"/>
        <family val="1"/>
      </rPr>
      <t xml:space="preserve">          </t>
    </r>
    <r>
      <rPr>
        <sz val="11"/>
        <color rgb="FF000000"/>
        <rFont val="Calibri"/>
        <family val="2"/>
        <scheme val="minor"/>
      </rPr>
      <t>En uppföljning ska skickas in till staden årligen. Uppföljningen ska bland annat innehålla information om parkeringsbeläggning för cykel och bil samt hur information har kommunicerats.</t>
    </r>
  </si>
  <si>
    <r>
      <t>-</t>
    </r>
    <r>
      <rPr>
        <sz val="7"/>
        <rFont val="Times New Roman"/>
        <family val="1"/>
      </rPr>
      <t xml:space="preserve">          </t>
    </r>
    <r>
      <rPr>
        <sz val="11"/>
        <rFont val="Calibri"/>
        <family val="2"/>
        <scheme val="minor"/>
      </rPr>
      <t>En uppföljning ska skickas in till staden årligen. Uppföljningen ska bland annat innehålla information om parkeringsbeläggning för cykel och bil, användning av bilpool samt hur information har kommunicerats.</t>
    </r>
  </si>
  <si>
    <r>
      <t>-</t>
    </r>
    <r>
      <rPr>
        <sz val="7"/>
        <rFont val="Times New Roman"/>
        <family val="1"/>
      </rPr>
      <t xml:space="preserve">          </t>
    </r>
    <r>
      <rPr>
        <sz val="11"/>
        <rFont val="Calibri"/>
        <family val="2"/>
        <scheme val="minor"/>
      </rPr>
      <t>En uppföljning ska skickas in till staden årligen. Uppföljningen ska bland annat innehålla information om parkeringsbeläggning för cykel och bil, användning av bilpool, användning av cykelpool samt hur information har kommunicerats.</t>
    </r>
  </si>
  <si>
    <r>
      <t>-</t>
    </r>
    <r>
      <rPr>
        <sz val="7"/>
        <rFont val="Times New Roman"/>
        <family val="1"/>
      </rPr>
      <t xml:space="preserve">          </t>
    </r>
    <r>
      <rPr>
        <sz val="11"/>
        <rFont val="Calibri"/>
        <family val="2"/>
        <scheme val="minor"/>
      </rPr>
      <t>En uppföljning ska skickas in till staden årligen. Uppföljningen ska bland annat innehålla information om parkeringsbeläggning för cykel och bil, användning av bilpool, användning av cykelpool, användning av ytterligare mobilitetsåtgärder samt hur information har kommunicerats.</t>
    </r>
  </si>
  <si>
    <t>SL-kort</t>
  </si>
  <si>
    <t>Cykelpool</t>
  </si>
  <si>
    <t>Ytterligare mobilitetsåtgärder</t>
  </si>
  <si>
    <t>Uppföljning</t>
  </si>
  <si>
    <t>Summa cykel- och lådcykelplatser:</t>
  </si>
  <si>
    <t>Parkeringstal (exkl. besöksparkering:)</t>
  </si>
  <si>
    <t>st</t>
  </si>
  <si>
    <t>Antal p-platser förberedda för laddstation:</t>
  </si>
  <si>
    <t>Antal p-platser med laddstation:</t>
  </si>
  <si>
    <t>Version: 190213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</si>
</sst>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u/>
      <sz val="11"/>
      <color theme="10"/>
      <name val="Calibri"/>
      <family val="2"/>
      <scheme val="minor"/>
    </font>
    <font>
      <i/>
      <u/>
      <sz val="14"/>
      <color theme="10"/>
      <name val="Calibri"/>
      <family val="2"/>
      <scheme val="minor"/>
    </font>
    <font>
      <b/>
      <sz val="12"/>
      <color theme="1"/>
      <name val="Calibri"/>
      <family val="2"/>
      <scheme val="minor"/>
    </font>
    <font>
      <i/>
      <u/>
      <sz val="10"/>
      <color theme="10"/>
      <name val="Calibri"/>
      <family val="2"/>
      <scheme val="minor"/>
    </font>
    <font>
      <sz val="11"/>
      <color rgb="FF000000"/>
      <name val="Calibri"/>
      <family val="2"/>
      <scheme val="minor"/>
    </font>
    <font>
      <sz val="7"/>
      <color rgb="FF000000"/>
      <name val="Times New Roman"/>
      <family val="1"/>
    </font>
    <font>
      <sz val="7"/>
      <color theme="1"/>
      <name val="Times New Roman"/>
      <family val="1"/>
    </font>
    <font>
      <b/>
      <sz val="14"/>
      <color theme="1"/>
      <name val="Calibri"/>
      <family val="2"/>
      <scheme val="minor"/>
    </font>
    <font>
      <sz val="11"/>
      <name val="Calibri"/>
      <family val="2"/>
      <scheme val="minor"/>
    </font>
    <font>
      <sz val="7"/>
      <name val="Times New Roman"/>
      <family val="1"/>
    </font>
    <font>
      <b/>
      <sz val="9"/>
      <color indexed="81"/>
      <name val="Tahoma"/>
      <family val="2"/>
    </font>
    <font>
      <sz val="9"/>
      <color indexed="81"/>
      <name val="Tahoma"/>
      <charset val="1"/>
    </font>
    <font>
      <b/>
      <sz val="11"/>
      <color rgb="FFFF0000"/>
      <name val="Calibri"/>
      <family val="2"/>
      <scheme val="minor"/>
    </font>
    <font>
      <i/>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CE49C"/>
        <bgColor indexed="64"/>
      </patternFill>
    </fill>
    <fill>
      <patternFill patternType="solid">
        <fgColor rgb="FFBECCD5"/>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59">
    <xf numFmtId="0" fontId="0" fillId="0" borderId="0" xfId="0"/>
    <xf numFmtId="0" fontId="2" fillId="0" borderId="0" xfId="0" applyFont="1" applyAlignment="1">
      <alignment horizontal="right"/>
    </xf>
    <xf numFmtId="0" fontId="0" fillId="0" borderId="0" xfId="0" applyAlignment="1"/>
    <xf numFmtId="0" fontId="3" fillId="2" borderId="0" xfId="0" applyFont="1" applyFill="1" applyBorder="1" applyAlignment="1">
      <alignment horizontal="center"/>
    </xf>
    <xf numFmtId="0" fontId="0" fillId="2" borderId="0" xfId="0" applyFill="1" applyBorder="1" applyAlignment="1"/>
    <xf numFmtId="0" fontId="0" fillId="2" borderId="0" xfId="0" applyFill="1" applyBorder="1" applyAlignment="1">
      <alignment horizontal="left"/>
    </xf>
    <xf numFmtId="0" fontId="1" fillId="2" borderId="0" xfId="0" applyFont="1" applyFill="1" applyBorder="1" applyAlignment="1">
      <alignment horizontal="center"/>
    </xf>
    <xf numFmtId="0" fontId="0" fillId="2" borderId="0" xfId="0" applyFill="1" applyBorder="1" applyAlignment="1">
      <alignment horizontal="center"/>
    </xf>
    <xf numFmtId="0" fontId="0" fillId="2" borderId="23" xfId="0" applyFill="1" applyBorder="1" applyAlignment="1">
      <alignment horizontal="center"/>
    </xf>
    <xf numFmtId="0" fontId="3" fillId="3" borderId="39" xfId="0" applyFont="1" applyFill="1" applyBorder="1" applyAlignment="1">
      <alignment horizontal="center"/>
    </xf>
    <xf numFmtId="0" fontId="0" fillId="3" borderId="21" xfId="0" applyFill="1" applyBorder="1" applyAlignment="1">
      <alignment horizontal="center"/>
    </xf>
    <xf numFmtId="0" fontId="2" fillId="2" borderId="5" xfId="0" applyFont="1" applyFill="1" applyBorder="1" applyAlignment="1">
      <alignment horizontal="right"/>
    </xf>
    <xf numFmtId="0" fontId="0" fillId="2" borderId="0" xfId="0" applyFill="1" applyBorder="1"/>
    <xf numFmtId="0" fontId="0" fillId="2" borderId="23" xfId="0" applyFill="1" applyBorder="1"/>
    <xf numFmtId="0" fontId="2" fillId="0" borderId="5" xfId="0" applyFont="1" applyFill="1" applyBorder="1" applyAlignment="1">
      <alignment horizontal="right"/>
    </xf>
    <xf numFmtId="0" fontId="2" fillId="0" borderId="5" xfId="0" applyFont="1" applyBorder="1" applyAlignment="1">
      <alignment horizontal="right"/>
    </xf>
    <xf numFmtId="0" fontId="3" fillId="2" borderId="23" xfId="0" applyFont="1" applyFill="1" applyBorder="1" applyAlignment="1">
      <alignment horizontal="center"/>
    </xf>
    <xf numFmtId="0" fontId="0" fillId="3" borderId="37" xfId="0" applyFill="1" applyBorder="1" applyAlignment="1">
      <alignment horizontal="center"/>
    </xf>
    <xf numFmtId="0" fontId="4" fillId="2" borderId="0" xfId="0" applyFont="1" applyFill="1" applyBorder="1" applyAlignment="1">
      <alignment horizontal="center" vertical="center"/>
    </xf>
    <xf numFmtId="0" fontId="4" fillId="2" borderId="23" xfId="0" applyFont="1" applyFill="1" applyBorder="1" applyAlignment="1">
      <alignment horizontal="center" vertical="center"/>
    </xf>
    <xf numFmtId="0" fontId="2" fillId="2" borderId="9" xfId="0" applyFont="1" applyFill="1" applyBorder="1" applyAlignment="1">
      <alignment horizontal="center"/>
    </xf>
    <xf numFmtId="0" fontId="0" fillId="3" borderId="32" xfId="0" applyFill="1" applyBorder="1" applyAlignment="1">
      <alignment horizontal="center"/>
    </xf>
    <xf numFmtId="0" fontId="0" fillId="3" borderId="33" xfId="0" applyFill="1" applyBorder="1" applyAlignment="1">
      <alignment horizontal="center"/>
    </xf>
    <xf numFmtId="0" fontId="0" fillId="3" borderId="34" xfId="0" applyFill="1" applyBorder="1" applyAlignment="1">
      <alignment horizontal="center"/>
    </xf>
    <xf numFmtId="0" fontId="2" fillId="2" borderId="0" xfId="0" applyFont="1" applyFill="1" applyBorder="1" applyAlignment="1"/>
    <xf numFmtId="0" fontId="3" fillId="3" borderId="15" xfId="0" applyFont="1" applyFill="1" applyBorder="1" applyAlignment="1">
      <alignment horizontal="center"/>
    </xf>
    <xf numFmtId="0" fontId="3" fillId="3" borderId="40" xfId="0" applyFont="1" applyFill="1" applyBorder="1" applyAlignment="1">
      <alignment horizontal="center"/>
    </xf>
    <xf numFmtId="0" fontId="0" fillId="3" borderId="7" xfId="0" applyFill="1" applyBorder="1" applyAlignment="1">
      <alignment horizontal="center"/>
    </xf>
    <xf numFmtId="0" fontId="0" fillId="3" borderId="22" xfId="0" applyFill="1" applyBorder="1" applyAlignment="1">
      <alignment horizontal="center"/>
    </xf>
    <xf numFmtId="0" fontId="0" fillId="3" borderId="16" xfId="0" applyFill="1" applyBorder="1" applyAlignment="1">
      <alignment horizontal="center"/>
    </xf>
    <xf numFmtId="0" fontId="0" fillId="3" borderId="38" xfId="0" applyFill="1" applyBorder="1" applyAlignment="1">
      <alignment horizontal="center"/>
    </xf>
    <xf numFmtId="0" fontId="7" fillId="2" borderId="5" xfId="0" applyFont="1" applyFill="1" applyBorder="1" applyAlignment="1">
      <alignment horizontal="right"/>
    </xf>
    <xf numFmtId="0" fontId="0" fillId="0" borderId="0" xfId="0" applyFill="1" applyBorder="1"/>
    <xf numFmtId="0" fontId="0" fillId="2" borderId="5" xfId="0" applyFill="1" applyBorder="1" applyAlignment="1"/>
    <xf numFmtId="0" fontId="0" fillId="2" borderId="0" xfId="0" applyFont="1" applyFill="1" applyBorder="1" applyAlignment="1">
      <alignment horizontal="center"/>
    </xf>
    <xf numFmtId="0" fontId="0" fillId="2" borderId="23" xfId="0" applyFont="1" applyFill="1" applyBorder="1" applyAlignment="1">
      <alignment horizont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NumberFormat="1" applyFill="1" applyBorder="1" applyAlignment="1">
      <alignment vertical="top" wrapText="1"/>
    </xf>
    <xf numFmtId="49" fontId="8" fillId="0" borderId="0" xfId="1" applyNumberFormat="1" applyFont="1" applyFill="1" applyBorder="1" applyAlignment="1">
      <alignment vertical="top"/>
    </xf>
    <xf numFmtId="0" fontId="0" fillId="0" borderId="0" xfId="0" applyAlignment="1">
      <alignment horizontal="left"/>
    </xf>
    <xf numFmtId="0" fontId="0" fillId="0" borderId="0" xfId="0" applyAlignment="1">
      <alignment horizontal="lef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vertical="top"/>
    </xf>
    <xf numFmtId="0" fontId="0" fillId="0" borderId="0" xfId="0" applyAlignment="1">
      <alignment vertical="top"/>
    </xf>
    <xf numFmtId="0" fontId="13" fillId="0" borderId="0" xfId="0" applyFont="1" applyAlignment="1">
      <alignment vertical="center"/>
    </xf>
    <xf numFmtId="0" fontId="0" fillId="0" borderId="0" xfId="0" applyFill="1" applyBorder="1" applyAlignment="1"/>
    <xf numFmtId="0" fontId="0" fillId="0" borderId="0" xfId="0" applyFill="1"/>
    <xf numFmtId="0" fontId="0" fillId="0" borderId="0" xfId="0" applyFill="1" applyAlignment="1">
      <alignment horizontal="left"/>
    </xf>
    <xf numFmtId="0" fontId="0" fillId="0" borderId="0"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3" borderId="39" xfId="0" applyFill="1" applyBorder="1" applyAlignment="1">
      <alignment horizontal="center"/>
    </xf>
    <xf numFmtId="0" fontId="0" fillId="3" borderId="15" xfId="0" applyFill="1" applyBorder="1" applyAlignment="1">
      <alignment horizontal="center"/>
    </xf>
    <xf numFmtId="0" fontId="0" fillId="3" borderId="40" xfId="0"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23" xfId="0" applyFont="1" applyFill="1" applyBorder="1" applyAlignment="1">
      <alignment horizontal="center"/>
    </xf>
    <xf numFmtId="0" fontId="0" fillId="2" borderId="4" xfId="0" applyFill="1" applyBorder="1"/>
    <xf numFmtId="0" fontId="0" fillId="2" borderId="41" xfId="0" applyFont="1" applyFill="1" applyBorder="1"/>
    <xf numFmtId="0" fontId="2" fillId="0" borderId="0" xfId="0" applyFont="1" applyFill="1" applyBorder="1"/>
    <xf numFmtId="0" fontId="0" fillId="0" borderId="0" xfId="0" applyBorder="1"/>
    <xf numFmtId="0" fontId="0" fillId="0" borderId="23" xfId="0" applyBorder="1"/>
    <xf numFmtId="0" fontId="2" fillId="2" borderId="0" xfId="0" applyFont="1" applyFill="1" applyBorder="1" applyAlignment="1">
      <alignment horizontal="right"/>
    </xf>
    <xf numFmtId="0" fontId="2" fillId="2" borderId="0" xfId="0" applyFont="1" applyFill="1" applyBorder="1"/>
    <xf numFmtId="0" fontId="0" fillId="3" borderId="24" xfId="0" applyFont="1" applyFill="1" applyBorder="1" applyAlignment="1">
      <alignment horizontal="center"/>
    </xf>
    <xf numFmtId="0" fontId="0" fillId="3" borderId="11" xfId="0" applyFont="1" applyFill="1" applyBorder="1" applyAlignment="1">
      <alignment horizontal="center"/>
    </xf>
    <xf numFmtId="0" fontId="0" fillId="3" borderId="25"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horizontal="center"/>
    </xf>
    <xf numFmtId="0" fontId="0" fillId="3" borderId="28" xfId="0" applyFont="1" applyFill="1" applyBorder="1" applyAlignment="1">
      <alignment horizontal="center"/>
    </xf>
    <xf numFmtId="0" fontId="7" fillId="5" borderId="35" xfId="0" applyFont="1" applyFill="1" applyBorder="1" applyAlignment="1">
      <alignment horizontal="center"/>
    </xf>
    <xf numFmtId="0" fontId="7" fillId="5" borderId="12" xfId="0" applyFont="1" applyFill="1" applyBorder="1" applyAlignment="1">
      <alignment horizontal="center"/>
    </xf>
    <xf numFmtId="0" fontId="7" fillId="5" borderId="36" xfId="0" applyFont="1" applyFill="1" applyBorder="1" applyAlignment="1">
      <alignment horizontal="center"/>
    </xf>
    <xf numFmtId="2" fontId="0" fillId="3" borderId="26" xfId="0" applyNumberFormat="1" applyFont="1" applyFill="1" applyBorder="1" applyAlignment="1">
      <alignment horizontal="center"/>
    </xf>
    <xf numFmtId="2" fontId="0" fillId="3" borderId="27" xfId="0" applyNumberFormat="1" applyFont="1" applyFill="1" applyBorder="1" applyAlignment="1">
      <alignment horizontal="center"/>
    </xf>
    <xf numFmtId="2" fontId="0" fillId="3" borderId="28" xfId="0" applyNumberFormat="1" applyFont="1" applyFill="1" applyBorder="1" applyAlignment="1">
      <alignment horizont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41"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2" fontId="0" fillId="3" borderId="29" xfId="0" applyNumberFormat="1" applyFont="1" applyFill="1" applyBorder="1" applyAlignment="1">
      <alignment horizontal="center"/>
    </xf>
    <xf numFmtId="2" fontId="0" fillId="3" borderId="30" xfId="0" applyNumberFormat="1" applyFont="1" applyFill="1" applyBorder="1" applyAlignment="1">
      <alignment horizontal="center"/>
    </xf>
    <xf numFmtId="2" fontId="0" fillId="3" borderId="31" xfId="0" applyNumberFormat="1" applyFont="1" applyFill="1" applyBorder="1" applyAlignment="1">
      <alignment horizontal="center"/>
    </xf>
    <xf numFmtId="0" fontId="0" fillId="3" borderId="42" xfId="0" applyFont="1" applyFill="1" applyBorder="1" applyAlignment="1">
      <alignment horizontal="center"/>
    </xf>
    <xf numFmtId="0" fontId="0" fillId="3" borderId="43" xfId="0" applyFont="1" applyFill="1" applyBorder="1" applyAlignment="1">
      <alignment horizontal="center"/>
    </xf>
    <xf numFmtId="0" fontId="0" fillId="3" borderId="44" xfId="0" applyFont="1" applyFill="1" applyBorder="1" applyAlignment="1">
      <alignment horizontal="center"/>
    </xf>
    <xf numFmtId="0" fontId="0" fillId="3" borderId="29" xfId="0" applyFont="1" applyFill="1" applyBorder="1" applyAlignment="1">
      <alignment horizontal="center"/>
    </xf>
    <xf numFmtId="0" fontId="0" fillId="3" borderId="30" xfId="0" applyFont="1" applyFill="1" applyBorder="1" applyAlignment="1">
      <alignment horizontal="center"/>
    </xf>
    <xf numFmtId="0" fontId="0" fillId="3" borderId="31" xfId="0" applyFont="1" applyFill="1" applyBorder="1" applyAlignment="1">
      <alignment horizontal="center"/>
    </xf>
    <xf numFmtId="0" fontId="2" fillId="4" borderId="5" xfId="0" applyFont="1" applyFill="1" applyBorder="1" applyAlignment="1">
      <alignment horizontal="center"/>
    </xf>
    <xf numFmtId="0" fontId="2" fillId="4" borderId="0" xfId="0" applyFont="1" applyFill="1" applyBorder="1" applyAlignment="1">
      <alignment horizontal="center"/>
    </xf>
    <xf numFmtId="0" fontId="2" fillId="4" borderId="23" xfId="0" applyFont="1" applyFill="1" applyBorder="1" applyAlignment="1">
      <alignment horizontal="center"/>
    </xf>
    <xf numFmtId="0" fontId="7" fillId="5" borderId="19" xfId="0" applyFont="1" applyFill="1" applyBorder="1" applyAlignment="1">
      <alignment horizontal="center"/>
    </xf>
    <xf numFmtId="0" fontId="7" fillId="5" borderId="13" xfId="0" applyFont="1" applyFill="1" applyBorder="1" applyAlignment="1">
      <alignment horizontal="center"/>
    </xf>
    <xf numFmtId="0" fontId="7" fillId="5" borderId="20" xfId="0" applyFont="1" applyFill="1" applyBorder="1" applyAlignment="1">
      <alignment horizontal="center"/>
    </xf>
    <xf numFmtId="0" fontId="17" fillId="2" borderId="0" xfId="0" applyFont="1" applyFill="1" applyBorder="1" applyAlignment="1">
      <alignment horizontal="left"/>
    </xf>
    <xf numFmtId="0" fontId="2" fillId="3" borderId="32" xfId="0" applyFont="1" applyFill="1" applyBorder="1" applyAlignment="1">
      <alignment horizontal="left"/>
    </xf>
    <xf numFmtId="0" fontId="2" fillId="3" borderId="34" xfId="0" applyFont="1" applyFill="1" applyBorder="1" applyAlignment="1">
      <alignment horizontal="left"/>
    </xf>
    <xf numFmtId="0" fontId="2" fillId="3" borderId="35" xfId="0" applyFont="1" applyFill="1" applyBorder="1" applyAlignment="1">
      <alignment horizontal="left"/>
    </xf>
    <xf numFmtId="0" fontId="2" fillId="3" borderId="36" xfId="0" applyFont="1" applyFill="1" applyBorder="1" applyAlignment="1">
      <alignment horizontal="left"/>
    </xf>
    <xf numFmtId="0" fontId="1" fillId="2" borderId="0" xfId="0" applyFont="1" applyFill="1" applyBorder="1" applyAlignment="1">
      <alignment horizontal="left" vertical="center"/>
    </xf>
    <xf numFmtId="0" fontId="1" fillId="2" borderId="23" xfId="0" applyFont="1" applyFill="1" applyBorder="1" applyAlignment="1">
      <alignment horizontal="left" vertical="center"/>
    </xf>
    <xf numFmtId="0" fontId="7" fillId="5"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2" fillId="3" borderId="17" xfId="0" applyFont="1" applyFill="1" applyBorder="1" applyAlignment="1">
      <alignment horizontal="center"/>
    </xf>
    <xf numFmtId="0" fontId="2" fillId="3" borderId="14" xfId="0" applyFont="1" applyFill="1" applyBorder="1" applyAlignment="1">
      <alignment horizontal="center"/>
    </xf>
    <xf numFmtId="0" fontId="2" fillId="3" borderId="18"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3" borderId="29" xfId="0" quotePrefix="1" applyFont="1" applyFill="1" applyBorder="1" applyAlignment="1">
      <alignment horizontal="center"/>
    </xf>
    <xf numFmtId="0" fontId="0" fillId="0" borderId="1" xfId="0" applyBorder="1" applyAlignment="1">
      <alignment horizontal="left"/>
    </xf>
    <xf numFmtId="0" fontId="0" fillId="0" borderId="3" xfId="0" applyBorder="1" applyAlignment="1">
      <alignment horizontal="left"/>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3" xfId="0" applyFont="1" applyFill="1" applyBorder="1" applyAlignment="1">
      <alignment horizontal="center" vertical="center"/>
    </xf>
    <xf numFmtId="0" fontId="0" fillId="0" borderId="2" xfId="0" applyBorder="1" applyAlignment="1">
      <alignment horizontal="left"/>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23" xfId="0" applyFont="1" applyFill="1" applyBorder="1" applyAlignment="1">
      <alignment horizontal="center"/>
    </xf>
    <xf numFmtId="0" fontId="2" fillId="5" borderId="5" xfId="0" applyNumberFormat="1" applyFont="1" applyFill="1" applyBorder="1" applyAlignment="1">
      <alignment horizontal="center" vertical="center" wrapText="1"/>
    </xf>
    <xf numFmtId="0" fontId="2" fillId="5" borderId="0" xfId="0" applyNumberFormat="1" applyFont="1" applyFill="1" applyBorder="1" applyAlignment="1">
      <alignment horizontal="center" vertical="center" wrapText="1"/>
    </xf>
    <xf numFmtId="0" fontId="2" fillId="5" borderId="23" xfId="0" applyNumberFormat="1" applyFont="1" applyFill="1" applyBorder="1" applyAlignment="1">
      <alignment horizontal="center" vertical="center" wrapText="1"/>
    </xf>
    <xf numFmtId="0" fontId="0" fillId="2" borderId="5" xfId="0" applyNumberFormat="1" applyFill="1" applyBorder="1" applyAlignment="1">
      <alignment horizontal="left" vertical="center" wrapText="1"/>
    </xf>
    <xf numFmtId="0" fontId="0" fillId="2" borderId="0" xfId="0" applyNumberFormat="1" applyFill="1" applyBorder="1" applyAlignment="1">
      <alignment horizontal="left" vertical="center" wrapText="1"/>
    </xf>
    <xf numFmtId="0" fontId="0" fillId="2" borderId="23" xfId="0" applyNumberFormat="1" applyFill="1" applyBorder="1" applyAlignment="1">
      <alignment horizontal="left" vertical="center" wrapText="1"/>
    </xf>
    <xf numFmtId="0" fontId="2" fillId="5" borderId="5" xfId="0" applyNumberFormat="1" applyFont="1" applyFill="1" applyBorder="1" applyAlignment="1">
      <alignment horizontal="center" vertical="top"/>
    </xf>
    <xf numFmtId="0" fontId="2" fillId="5" borderId="0" xfId="0" applyNumberFormat="1" applyFont="1" applyFill="1" applyBorder="1" applyAlignment="1">
      <alignment horizontal="center" vertical="top"/>
    </xf>
    <xf numFmtId="0" fontId="2" fillId="5" borderId="23" xfId="0" applyNumberFormat="1" applyFont="1" applyFill="1" applyBorder="1" applyAlignment="1">
      <alignment horizontal="center" vertical="top"/>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0" fillId="2" borderId="5" xfId="0" applyNumberFormat="1" applyFill="1" applyBorder="1" applyAlignment="1">
      <alignment horizontal="left" vertical="top" wrapText="1"/>
    </xf>
    <xf numFmtId="0" fontId="0" fillId="2" borderId="0" xfId="0" applyNumberFormat="1" applyFill="1" applyBorder="1" applyAlignment="1">
      <alignment horizontal="left" vertical="top" wrapText="1"/>
    </xf>
    <xf numFmtId="0" fontId="0" fillId="2" borderId="23" xfId="0" applyNumberFormat="1" applyFill="1" applyBorder="1" applyAlignment="1">
      <alignment horizontal="left" vertical="top" wrapText="1"/>
    </xf>
    <xf numFmtId="0" fontId="0" fillId="2" borderId="5" xfId="0" applyNumberFormat="1" applyFill="1" applyBorder="1" applyAlignment="1">
      <alignment horizontal="left" vertical="top"/>
    </xf>
    <xf numFmtId="0" fontId="0" fillId="2" borderId="0" xfId="0" applyNumberFormat="1" applyFill="1" applyBorder="1" applyAlignment="1">
      <alignment horizontal="left" vertical="top"/>
    </xf>
    <xf numFmtId="0" fontId="0" fillId="2" borderId="23" xfId="0" applyNumberFormat="1" applyFill="1" applyBorder="1" applyAlignment="1">
      <alignment horizontal="left" vertical="top"/>
    </xf>
    <xf numFmtId="0" fontId="0" fillId="0" borderId="5"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23" xfId="0" applyNumberFormat="1" applyFill="1" applyBorder="1" applyAlignment="1">
      <alignment horizontal="left" vertical="top" wrapText="1"/>
    </xf>
    <xf numFmtId="0" fontId="0" fillId="2" borderId="5" xfId="0" applyNumberFormat="1" applyFill="1" applyBorder="1" applyAlignment="1">
      <alignment horizontal="left" wrapText="1"/>
    </xf>
    <xf numFmtId="0" fontId="0" fillId="2" borderId="0" xfId="0" applyNumberFormat="1" applyFill="1" applyBorder="1" applyAlignment="1">
      <alignment horizontal="left" wrapText="1"/>
    </xf>
    <xf numFmtId="0" fontId="0" fillId="2" borderId="23" xfId="0" applyNumberFormat="1" applyFill="1" applyBorder="1" applyAlignment="1">
      <alignment horizontal="left" wrapText="1"/>
    </xf>
    <xf numFmtId="0" fontId="17" fillId="2" borderId="0" xfId="0" applyFont="1" applyFill="1" applyBorder="1" applyAlignment="1">
      <alignment horizontal="left" vertical="center"/>
    </xf>
    <xf numFmtId="0" fontId="17" fillId="2" borderId="0" xfId="0" applyFont="1" applyFill="1" applyBorder="1" applyAlignment="1">
      <alignment vertical="center"/>
    </xf>
    <xf numFmtId="0" fontId="0" fillId="2" borderId="8" xfId="0" applyNumberFormat="1" applyFill="1" applyBorder="1" applyAlignment="1">
      <alignment horizontal="left" vertical="top" wrapText="1"/>
    </xf>
    <xf numFmtId="0" fontId="0" fillId="2" borderId="9" xfId="0" applyNumberFormat="1" applyFill="1" applyBorder="1" applyAlignment="1">
      <alignment horizontal="left" vertical="top" wrapText="1"/>
    </xf>
    <xf numFmtId="0" fontId="0" fillId="2" borderId="10" xfId="0" applyNumberFormat="1" applyFill="1" applyBorder="1" applyAlignment="1">
      <alignment horizontal="left" vertical="top" wrapText="1"/>
    </xf>
    <xf numFmtId="0" fontId="2" fillId="5" borderId="5" xfId="0" applyNumberFormat="1" applyFont="1" applyFill="1" applyBorder="1" applyAlignment="1">
      <alignment horizontal="center" vertical="top" wrapText="1"/>
    </xf>
    <xf numFmtId="0" fontId="2" fillId="5" borderId="0" xfId="0" applyNumberFormat="1" applyFont="1" applyFill="1" applyBorder="1" applyAlignment="1">
      <alignment horizontal="center" vertical="top" wrapText="1"/>
    </xf>
    <xf numFmtId="0" fontId="2" fillId="5" borderId="23" xfId="0" applyNumberFormat="1" applyFont="1" applyFill="1" applyBorder="1" applyAlignment="1">
      <alignment horizontal="center" vertical="top" wrapText="1"/>
    </xf>
    <xf numFmtId="0" fontId="18" fillId="2" borderId="5" xfId="0" applyFont="1" applyFill="1" applyBorder="1" applyAlignment="1">
      <alignment horizontal="left" vertical="top"/>
    </xf>
  </cellXfs>
  <cellStyles count="2">
    <cellStyle name="Hyperlänk" xfId="1" builtinId="8"/>
    <cellStyle name="Normal" xfId="0" builtinId="0"/>
  </cellStyles>
  <dxfs count="13">
    <dxf>
      <font>
        <color theme="0"/>
      </font>
      <fill>
        <patternFill patternType="solid">
          <bgColor theme="0"/>
        </patternFill>
      </fill>
      <border>
        <vertical/>
        <horizontal/>
      </border>
    </dxf>
    <dxf>
      <font>
        <color theme="0"/>
      </font>
      <fill>
        <patternFill patternType="solid">
          <bgColor theme="0"/>
        </patternFill>
      </fill>
    </dxf>
    <dxf>
      <font>
        <color theme="0"/>
      </font>
      <fill>
        <patternFill>
          <bgColor theme="0"/>
        </patternFill>
      </fill>
      <border>
        <vertical/>
        <horizontal/>
      </border>
    </dxf>
    <dxf>
      <font>
        <color theme="0"/>
      </font>
      <fill>
        <patternFill>
          <bgColor theme="0"/>
        </patternFill>
      </fill>
      <border>
        <vertical/>
        <horizontal/>
      </border>
    </dxf>
    <dxf>
      <font>
        <color theme="0"/>
      </font>
      <fill>
        <patternFill>
          <bgColor theme="0"/>
        </patternFill>
      </fill>
      <border>
        <vertical/>
        <horizontal/>
      </border>
    </dxf>
    <dxf>
      <font>
        <color theme="0"/>
      </font>
      <numFmt numFmtId="0" formatCode="General"/>
      <fill>
        <patternFill patternType="solid">
          <bgColor theme="0"/>
        </patternFill>
      </fill>
      <border>
        <vertical/>
        <horizontal/>
      </border>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patternType="solid">
          <bgColor theme="0" tint="-0.24994659260841701"/>
        </patternFill>
      </fill>
    </dxf>
    <dxf>
      <font>
        <b val="0"/>
        <i val="0"/>
        <color theme="0"/>
      </font>
      <fill>
        <patternFill patternType="none">
          <bgColor auto="1"/>
        </patternFill>
      </fill>
    </dxf>
    <dxf>
      <font>
        <b/>
        <i val="0"/>
        <color rgb="FFFF0000"/>
      </font>
    </dxf>
  </dxfs>
  <tableStyles count="0" defaultTableStyle="TableStyleMedium2" defaultPivotStyle="PivotStyleLight16"/>
  <colors>
    <mruColors>
      <color rgb="FFBECCD5"/>
      <color rgb="FFFCE49C"/>
      <color rgb="FFFEF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undbyberg.s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127345</xdr:colOff>
      <xdr:row>0</xdr:row>
      <xdr:rowOff>101391</xdr:rowOff>
    </xdr:from>
    <xdr:to>
      <xdr:col>15</xdr:col>
      <xdr:colOff>495300</xdr:colOff>
      <xdr:row>8</xdr:row>
      <xdr:rowOff>57149</xdr:rowOff>
    </xdr:to>
    <xdr:pic>
      <xdr:nvPicPr>
        <xdr:cNvPr id="2" name="Bildobjekt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6645" y="101391"/>
          <a:ext cx="1587155" cy="1508333"/>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w="12700" h="12700"/>
          <a:contourClr>
            <a:srgbClr val="C0C0C0"/>
          </a:contourClr>
        </a:sp3d>
      </xdr:spPr>
    </xdr:pic>
    <xdr:clientData/>
  </xdr:twoCellAnchor>
</xdr:wsDr>
</file>

<file path=xl/theme/theme1.xml><?xml version="1.0" encoding="utf-8"?>
<a:theme xmlns:a="http://schemas.openxmlformats.org/drawingml/2006/main" name="Office-tema">
  <a:themeElements>
    <a:clrScheme name="Sundbyberg">
      <a:dk1>
        <a:sysClr val="windowText" lastClr="000000"/>
      </a:dk1>
      <a:lt1>
        <a:sysClr val="window" lastClr="FFFFFF"/>
      </a:lt1>
      <a:dk2>
        <a:srgbClr val="44546A"/>
      </a:dk2>
      <a:lt2>
        <a:srgbClr val="E7E6E6"/>
      </a:lt2>
      <a:accent1>
        <a:srgbClr val="BE516E"/>
      </a:accent1>
      <a:accent2>
        <a:srgbClr val="FCE49C"/>
      </a:accent2>
      <a:accent3>
        <a:srgbClr val="80C1BF"/>
      </a:accent3>
      <a:accent4>
        <a:srgbClr val="BECCD5"/>
      </a:accent4>
      <a:accent5>
        <a:srgbClr val="8C3A52"/>
      </a:accent5>
      <a:accent6>
        <a:srgbClr val="578B9C"/>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ndbyberg.se/download/18.34278dd1166c8098c248816d/1542093702504/Mobilitetsnorm-2018.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5"/>
  <sheetViews>
    <sheetView tabSelected="1" topLeftCell="A19" workbookViewId="0">
      <selection sqref="A1:P3"/>
    </sheetView>
  </sheetViews>
  <sheetFormatPr defaultRowHeight="15" x14ac:dyDescent="0.25"/>
  <cols>
    <col min="1" max="1" width="39.5703125" style="1" bestFit="1" customWidth="1"/>
    <col min="16" max="16" width="9.140625" customWidth="1"/>
    <col min="17" max="17" width="2.85546875" style="48" customWidth="1"/>
    <col min="18" max="18" width="4.28515625" hidden="1" customWidth="1"/>
    <col min="19" max="19" width="9.140625" style="41" customWidth="1"/>
  </cols>
  <sheetData>
    <row r="1" spans="1:26" ht="15" customHeight="1" x14ac:dyDescent="0.25">
      <c r="A1" s="116" t="s">
        <v>37</v>
      </c>
      <c r="B1" s="117"/>
      <c r="C1" s="117"/>
      <c r="D1" s="117"/>
      <c r="E1" s="117"/>
      <c r="F1" s="117"/>
      <c r="G1" s="117"/>
      <c r="H1" s="117"/>
      <c r="I1" s="117"/>
      <c r="J1" s="117"/>
      <c r="K1" s="117"/>
      <c r="L1" s="117"/>
      <c r="M1" s="117"/>
      <c r="N1" s="117"/>
      <c r="O1" s="117"/>
      <c r="P1" s="118"/>
      <c r="Q1" s="32"/>
      <c r="T1" s="36"/>
      <c r="U1" s="36"/>
      <c r="V1" s="36"/>
      <c r="W1" s="36"/>
      <c r="X1" s="36"/>
      <c r="Y1" s="36"/>
      <c r="Z1" s="36"/>
    </row>
    <row r="2" spans="1:26" ht="15" customHeight="1" x14ac:dyDescent="0.25">
      <c r="A2" s="119"/>
      <c r="B2" s="120"/>
      <c r="C2" s="120"/>
      <c r="D2" s="120"/>
      <c r="E2" s="120"/>
      <c r="F2" s="120"/>
      <c r="G2" s="120"/>
      <c r="H2" s="120"/>
      <c r="I2" s="120"/>
      <c r="J2" s="120"/>
      <c r="K2" s="120"/>
      <c r="L2" s="120"/>
      <c r="M2" s="120"/>
      <c r="N2" s="120"/>
      <c r="O2" s="120"/>
      <c r="P2" s="121"/>
      <c r="Q2" s="32"/>
      <c r="T2" s="36"/>
      <c r="U2" s="36"/>
      <c r="V2" s="36"/>
      <c r="W2" s="36"/>
      <c r="X2" s="36"/>
      <c r="Y2" s="36"/>
      <c r="Z2" s="36"/>
    </row>
    <row r="3" spans="1:26" ht="15" customHeight="1" x14ac:dyDescent="0.25">
      <c r="A3" s="119"/>
      <c r="B3" s="120"/>
      <c r="C3" s="120"/>
      <c r="D3" s="120"/>
      <c r="E3" s="120"/>
      <c r="F3" s="120"/>
      <c r="G3" s="120"/>
      <c r="H3" s="120"/>
      <c r="I3" s="120"/>
      <c r="J3" s="120"/>
      <c r="K3" s="120"/>
      <c r="L3" s="120"/>
      <c r="M3" s="120"/>
      <c r="N3" s="120"/>
      <c r="O3" s="120"/>
      <c r="P3" s="121"/>
      <c r="Q3" s="32"/>
      <c r="T3" s="37"/>
      <c r="U3" s="37"/>
      <c r="V3" s="37"/>
      <c r="W3" s="37"/>
      <c r="X3" s="37"/>
      <c r="Y3" s="37"/>
      <c r="Z3" s="37"/>
    </row>
    <row r="4" spans="1:26" s="32" customFormat="1" ht="15" customHeight="1" thickBot="1" x14ac:dyDescent="0.3">
      <c r="A4" s="158" t="s">
        <v>85</v>
      </c>
      <c r="B4" s="18"/>
      <c r="C4" s="18"/>
      <c r="D4" s="18"/>
      <c r="E4" s="18"/>
      <c r="F4" s="18"/>
      <c r="G4" s="18"/>
      <c r="H4" s="18"/>
      <c r="I4" s="18"/>
      <c r="J4" s="18"/>
      <c r="K4" s="18"/>
      <c r="L4" s="18"/>
      <c r="M4" s="18"/>
      <c r="N4" s="18"/>
      <c r="O4" s="18"/>
      <c r="P4" s="19"/>
      <c r="T4" s="38"/>
      <c r="U4" s="38"/>
      <c r="V4" s="38"/>
      <c r="W4" s="38"/>
      <c r="X4" s="38"/>
      <c r="Y4" s="38"/>
      <c r="Z4" s="38"/>
    </row>
    <row r="5" spans="1:26" ht="15.75" thickBot="1" x14ac:dyDescent="0.3">
      <c r="A5" s="11" t="s">
        <v>1</v>
      </c>
      <c r="B5" s="114" t="s">
        <v>10</v>
      </c>
      <c r="C5" s="122"/>
      <c r="D5" s="122"/>
      <c r="E5" s="122"/>
      <c r="F5" s="115"/>
      <c r="G5" s="4"/>
      <c r="H5" s="4"/>
      <c r="I5" s="4"/>
      <c r="J5" s="4"/>
      <c r="K5" s="4"/>
      <c r="L5" s="4"/>
      <c r="M5" s="12"/>
      <c r="N5" s="12"/>
      <c r="O5" s="12"/>
      <c r="P5" s="13"/>
      <c r="Q5" s="32"/>
      <c r="T5" s="38"/>
      <c r="U5" s="38"/>
      <c r="V5" s="38"/>
      <c r="W5" s="38"/>
      <c r="X5" s="38"/>
      <c r="Y5" s="38"/>
      <c r="Z5" s="38"/>
    </row>
    <row r="6" spans="1:26" ht="15.75" thickBot="1" x14ac:dyDescent="0.3">
      <c r="A6" s="11" t="s">
        <v>0</v>
      </c>
      <c r="B6" s="114" t="s">
        <v>10</v>
      </c>
      <c r="C6" s="122"/>
      <c r="D6" s="122"/>
      <c r="E6" s="122"/>
      <c r="F6" s="115"/>
      <c r="G6" s="33"/>
      <c r="H6" s="4"/>
      <c r="I6" s="4"/>
      <c r="J6" s="4"/>
      <c r="K6" s="4"/>
      <c r="L6" s="4"/>
      <c r="M6" s="12"/>
      <c r="N6" s="12"/>
      <c r="O6" s="12"/>
      <c r="P6" s="13"/>
      <c r="Q6" s="32"/>
      <c r="T6" s="38"/>
      <c r="U6" s="38"/>
      <c r="V6" s="38"/>
      <c r="W6" s="38"/>
      <c r="X6" s="38"/>
      <c r="Y6" s="38"/>
      <c r="Z6" s="38"/>
    </row>
    <row r="7" spans="1:26" ht="15.75" customHeight="1" thickBot="1" x14ac:dyDescent="0.3">
      <c r="A7" s="11" t="s">
        <v>2</v>
      </c>
      <c r="B7" s="114" t="s">
        <v>10</v>
      </c>
      <c r="C7" s="122"/>
      <c r="D7" s="122"/>
      <c r="E7" s="122"/>
      <c r="F7" s="115"/>
      <c r="G7" s="4"/>
      <c r="H7" s="4"/>
      <c r="I7" s="4"/>
      <c r="J7" s="4"/>
      <c r="K7" s="4"/>
      <c r="L7" s="4"/>
      <c r="M7" s="12"/>
      <c r="N7" s="12"/>
      <c r="O7" s="12"/>
      <c r="P7" s="13"/>
      <c r="Q7" s="32"/>
      <c r="T7" s="38"/>
      <c r="U7" s="38"/>
      <c r="V7" s="38"/>
      <c r="W7" s="38"/>
      <c r="X7" s="38"/>
      <c r="Y7" s="38"/>
      <c r="Z7" s="38"/>
    </row>
    <row r="8" spans="1:26" x14ac:dyDescent="0.25">
      <c r="A8" s="11"/>
      <c r="B8" s="5"/>
      <c r="C8" s="5"/>
      <c r="D8" s="5"/>
      <c r="E8" s="5"/>
      <c r="F8" s="5"/>
      <c r="G8" s="4"/>
      <c r="H8" s="4"/>
      <c r="I8" s="4"/>
      <c r="J8" s="4"/>
      <c r="K8" s="4"/>
      <c r="L8" s="4"/>
      <c r="M8" s="12"/>
      <c r="N8" s="12"/>
      <c r="O8" s="12"/>
      <c r="P8" s="13"/>
      <c r="Q8" s="32"/>
      <c r="R8" t="s">
        <v>11</v>
      </c>
      <c r="T8" s="38"/>
      <c r="U8" s="38"/>
      <c r="V8" s="38"/>
      <c r="W8" s="38"/>
      <c r="X8" s="38"/>
      <c r="Y8" s="38"/>
      <c r="Z8" s="38"/>
    </row>
    <row r="9" spans="1:26" ht="15.75" customHeight="1" x14ac:dyDescent="0.25">
      <c r="A9" s="92" t="s">
        <v>36</v>
      </c>
      <c r="B9" s="93"/>
      <c r="C9" s="93"/>
      <c r="D9" s="93"/>
      <c r="E9" s="93"/>
      <c r="F9" s="93"/>
      <c r="G9" s="93"/>
      <c r="H9" s="93"/>
      <c r="I9" s="93"/>
      <c r="J9" s="93"/>
      <c r="K9" s="93"/>
      <c r="L9" s="93"/>
      <c r="M9" s="93"/>
      <c r="N9" s="93"/>
      <c r="O9" s="93"/>
      <c r="P9" s="94"/>
      <c r="Q9" s="32"/>
      <c r="R9" t="s">
        <v>12</v>
      </c>
      <c r="T9" s="38"/>
      <c r="U9" s="38"/>
      <c r="V9" s="38"/>
      <c r="W9" s="38"/>
      <c r="X9" s="38"/>
      <c r="Y9" s="38"/>
      <c r="Z9" s="38"/>
    </row>
    <row r="10" spans="1:26" ht="15.75" customHeight="1" thickBot="1" x14ac:dyDescent="0.3">
      <c r="A10" s="55"/>
      <c r="B10" s="20"/>
      <c r="C10" s="20"/>
      <c r="D10" s="56"/>
      <c r="E10" s="56"/>
      <c r="F10" s="56"/>
      <c r="G10" s="56"/>
      <c r="H10" s="56"/>
      <c r="I10" s="56"/>
      <c r="J10" s="56"/>
      <c r="K10" s="56"/>
      <c r="L10" s="56"/>
      <c r="M10" s="56"/>
      <c r="N10" s="56"/>
      <c r="O10" s="56"/>
      <c r="P10" s="57"/>
      <c r="Q10" s="32"/>
      <c r="R10" t="s">
        <v>13</v>
      </c>
      <c r="T10" s="38"/>
      <c r="U10" s="38"/>
      <c r="V10" s="38"/>
      <c r="W10" s="38"/>
      <c r="X10" s="38"/>
      <c r="Y10" s="38"/>
      <c r="Z10" s="38"/>
    </row>
    <row r="11" spans="1:26" ht="15.75" customHeight="1" thickBot="1" x14ac:dyDescent="0.3">
      <c r="A11" s="11" t="s">
        <v>40</v>
      </c>
      <c r="B11" s="114">
        <v>0</v>
      </c>
      <c r="C11" s="115"/>
      <c r="D11" s="64" t="s">
        <v>82</v>
      </c>
      <c r="E11" s="150" t="str">
        <f>IF(OR(B11&gt;0,B12&gt;0,B13&gt;0), "", "Fyll i antalet lägenheter efter storlek!")</f>
        <v>Fyll i antalet lägenheter efter storlek!</v>
      </c>
      <c r="F11" s="150"/>
      <c r="G11" s="150"/>
      <c r="H11" s="150"/>
      <c r="I11" s="150"/>
      <c r="J11" s="150"/>
      <c r="K11" s="150"/>
      <c r="L11" s="150"/>
      <c r="M11" s="150"/>
      <c r="N11" s="150"/>
      <c r="O11" s="150"/>
      <c r="P11" s="13"/>
      <c r="Q11" s="32"/>
      <c r="R11" t="s">
        <v>14</v>
      </c>
      <c r="T11" s="38"/>
      <c r="U11" s="38"/>
      <c r="V11" s="38"/>
      <c r="W11" s="38"/>
      <c r="X11" s="38"/>
      <c r="Y11" s="38"/>
      <c r="Z11" s="38"/>
    </row>
    <row r="12" spans="1:26" ht="15.75" thickBot="1" x14ac:dyDescent="0.3">
      <c r="A12" s="11" t="s">
        <v>41</v>
      </c>
      <c r="B12" s="114">
        <v>0</v>
      </c>
      <c r="C12" s="115"/>
      <c r="D12" s="64" t="s">
        <v>82</v>
      </c>
      <c r="E12" s="150"/>
      <c r="F12" s="150"/>
      <c r="G12" s="150"/>
      <c r="H12" s="150"/>
      <c r="I12" s="150"/>
      <c r="J12" s="150"/>
      <c r="K12" s="150"/>
      <c r="L12" s="150"/>
      <c r="M12" s="150"/>
      <c r="N12" s="150"/>
      <c r="O12" s="150"/>
      <c r="P12" s="13"/>
      <c r="Q12" s="32"/>
      <c r="R12" t="s">
        <v>15</v>
      </c>
      <c r="T12" s="38"/>
      <c r="U12" s="38"/>
      <c r="V12" s="38"/>
      <c r="W12" s="38"/>
      <c r="X12" s="38"/>
      <c r="Y12" s="38"/>
      <c r="Z12" s="38"/>
    </row>
    <row r="13" spans="1:26" ht="15.75" thickBot="1" x14ac:dyDescent="0.3">
      <c r="A13" s="11" t="s">
        <v>3</v>
      </c>
      <c r="B13" s="114">
        <v>0</v>
      </c>
      <c r="C13" s="115"/>
      <c r="D13" s="64" t="s">
        <v>82</v>
      </c>
      <c r="E13" s="150"/>
      <c r="F13" s="150"/>
      <c r="G13" s="150"/>
      <c r="H13" s="150"/>
      <c r="I13" s="150"/>
      <c r="J13" s="150"/>
      <c r="K13" s="150"/>
      <c r="L13" s="150"/>
      <c r="M13" s="150"/>
      <c r="N13" s="150"/>
      <c r="O13" s="150"/>
      <c r="P13" s="13"/>
      <c r="Q13" s="32"/>
      <c r="T13" s="38"/>
      <c r="U13" s="38"/>
      <c r="V13" s="38"/>
      <c r="W13" s="38"/>
      <c r="X13" s="38"/>
      <c r="Y13" s="38"/>
      <c r="Z13" s="38"/>
    </row>
    <row r="14" spans="1:26" x14ac:dyDescent="0.25">
      <c r="A14" s="11"/>
      <c r="B14" s="5"/>
      <c r="C14" s="5"/>
      <c r="D14" s="12"/>
      <c r="E14" s="4"/>
      <c r="F14" s="4"/>
      <c r="G14" s="12"/>
      <c r="H14" s="12"/>
      <c r="I14" s="12"/>
      <c r="J14" s="12"/>
      <c r="K14" s="12"/>
      <c r="L14" s="12"/>
      <c r="M14" s="12"/>
      <c r="N14" s="12"/>
      <c r="O14" s="12"/>
      <c r="P14" s="13"/>
      <c r="Q14" s="32"/>
      <c r="T14" s="38"/>
      <c r="U14" s="38"/>
      <c r="V14" s="38"/>
      <c r="W14" s="38"/>
      <c r="X14" s="38"/>
      <c r="Y14" s="38"/>
      <c r="Z14" s="38"/>
    </row>
    <row r="15" spans="1:26" x14ac:dyDescent="0.25">
      <c r="A15" s="92" t="s">
        <v>4</v>
      </c>
      <c r="B15" s="93"/>
      <c r="C15" s="93"/>
      <c r="D15" s="93"/>
      <c r="E15" s="93"/>
      <c r="F15" s="93"/>
      <c r="G15" s="93"/>
      <c r="H15" s="93"/>
      <c r="I15" s="93"/>
      <c r="J15" s="93"/>
      <c r="K15" s="93"/>
      <c r="L15" s="93"/>
      <c r="M15" s="93"/>
      <c r="N15" s="93"/>
      <c r="O15" s="93"/>
      <c r="P15" s="94"/>
      <c r="Q15" s="32"/>
      <c r="T15" s="38"/>
      <c r="U15" s="38"/>
      <c r="V15" s="38"/>
      <c r="W15" s="38"/>
      <c r="X15" s="38"/>
      <c r="Y15" s="38"/>
      <c r="Z15" s="38"/>
    </row>
    <row r="16" spans="1:26" ht="15.75" thickBot="1" x14ac:dyDescent="0.3">
      <c r="A16" s="55"/>
      <c r="B16" s="20"/>
      <c r="C16" s="20"/>
      <c r="D16" s="56"/>
      <c r="E16" s="56"/>
      <c r="F16" s="56"/>
      <c r="G16" s="56"/>
      <c r="H16" s="56"/>
      <c r="I16" s="56"/>
      <c r="J16" s="56"/>
      <c r="K16" s="56"/>
      <c r="L16" s="56"/>
      <c r="M16" s="56"/>
      <c r="N16" s="56"/>
      <c r="O16" s="56"/>
      <c r="P16" s="57"/>
      <c r="Q16" s="32"/>
      <c r="T16" s="38"/>
      <c r="U16" s="38"/>
      <c r="V16" s="38"/>
      <c r="W16" s="38"/>
      <c r="X16" s="38"/>
      <c r="Y16" s="38"/>
      <c r="Z16" s="38"/>
    </row>
    <row r="17" spans="1:26" ht="15.75" thickBot="1" x14ac:dyDescent="0.3">
      <c r="A17" s="11" t="s">
        <v>5</v>
      </c>
      <c r="B17" s="114">
        <v>0</v>
      </c>
      <c r="C17" s="115"/>
      <c r="D17" s="64" t="s">
        <v>82</v>
      </c>
      <c r="E17" s="12"/>
      <c r="F17" s="12"/>
      <c r="G17" s="12"/>
      <c r="H17" s="12"/>
      <c r="I17" s="12"/>
      <c r="J17" s="12"/>
      <c r="K17" s="12"/>
      <c r="L17" s="12"/>
      <c r="M17" s="12"/>
      <c r="N17" s="12"/>
      <c r="O17" s="12"/>
      <c r="P17" s="13"/>
      <c r="Q17" s="32"/>
      <c r="T17" s="38"/>
      <c r="U17" s="38"/>
      <c r="V17" s="38"/>
      <c r="W17" s="38"/>
      <c r="X17" s="38"/>
      <c r="Y17" s="38"/>
      <c r="Z17" s="38"/>
    </row>
    <row r="18" spans="1:26" ht="15.75" thickBot="1" x14ac:dyDescent="0.3">
      <c r="A18" s="11" t="s">
        <v>6</v>
      </c>
      <c r="B18" s="114">
        <v>0</v>
      </c>
      <c r="C18" s="115"/>
      <c r="D18" s="64" t="s">
        <v>82</v>
      </c>
      <c r="E18" s="151" t="str">
        <f>IF(OR(B17&gt;0,B18&gt;0,B19&gt;0,B20&gt;0,B21&gt;0), "", "Fyll i antalet lägenheter efter antal rum!")</f>
        <v>Fyll i antalet lägenheter efter antal rum!</v>
      </c>
      <c r="F18" s="151"/>
      <c r="G18" s="151"/>
      <c r="H18" s="151"/>
      <c r="I18" s="151"/>
      <c r="J18" s="151"/>
      <c r="K18" s="151"/>
      <c r="L18" s="151"/>
      <c r="M18" s="151"/>
      <c r="N18" s="151"/>
      <c r="O18" s="151"/>
      <c r="P18" s="13"/>
      <c r="Q18" s="32"/>
      <c r="T18" s="38"/>
      <c r="U18" s="38"/>
      <c r="V18" s="38"/>
      <c r="W18" s="38"/>
      <c r="X18" s="38"/>
      <c r="Y18" s="38"/>
      <c r="Z18" s="38"/>
    </row>
    <row r="19" spans="1:26" ht="15.75" thickBot="1" x14ac:dyDescent="0.3">
      <c r="A19" s="11" t="s">
        <v>7</v>
      </c>
      <c r="B19" s="114">
        <v>0</v>
      </c>
      <c r="C19" s="115"/>
      <c r="D19" s="64" t="s">
        <v>82</v>
      </c>
      <c r="E19" s="151"/>
      <c r="F19" s="151"/>
      <c r="G19" s="151"/>
      <c r="H19" s="151"/>
      <c r="I19" s="151"/>
      <c r="J19" s="151"/>
      <c r="K19" s="151"/>
      <c r="L19" s="151"/>
      <c r="M19" s="151"/>
      <c r="N19" s="151"/>
      <c r="O19" s="151"/>
      <c r="P19" s="13"/>
      <c r="Q19" s="32"/>
      <c r="T19" s="38"/>
      <c r="U19" s="38"/>
      <c r="V19" s="38"/>
      <c r="W19" s="38"/>
      <c r="X19" s="38"/>
      <c r="Y19" s="38"/>
      <c r="Z19" s="38"/>
    </row>
    <row r="20" spans="1:26" ht="15.75" thickBot="1" x14ac:dyDescent="0.3">
      <c r="A20" s="11" t="s">
        <v>8</v>
      </c>
      <c r="B20" s="114">
        <v>0</v>
      </c>
      <c r="C20" s="115"/>
      <c r="D20" s="64" t="s">
        <v>82</v>
      </c>
      <c r="E20" s="151"/>
      <c r="F20" s="151"/>
      <c r="G20" s="151"/>
      <c r="H20" s="151"/>
      <c r="I20" s="151"/>
      <c r="J20" s="151"/>
      <c r="K20" s="151"/>
      <c r="L20" s="151"/>
      <c r="M20" s="151"/>
      <c r="N20" s="151"/>
      <c r="O20" s="151"/>
      <c r="P20" s="13"/>
      <c r="Q20" s="32"/>
      <c r="T20" s="38"/>
      <c r="U20" s="38"/>
      <c r="V20" s="38"/>
      <c r="W20" s="38"/>
      <c r="X20" s="38"/>
      <c r="Y20" s="38"/>
      <c r="Z20" s="38"/>
    </row>
    <row r="21" spans="1:26" ht="15.75" thickBot="1" x14ac:dyDescent="0.3">
      <c r="A21" s="11" t="s">
        <v>9</v>
      </c>
      <c r="B21" s="114">
        <v>0</v>
      </c>
      <c r="C21" s="115"/>
      <c r="D21" s="64" t="s">
        <v>82</v>
      </c>
      <c r="E21" s="4"/>
      <c r="F21" s="4"/>
      <c r="G21" s="12"/>
      <c r="H21" s="12"/>
      <c r="I21" s="12"/>
      <c r="J21" s="12"/>
      <c r="K21" s="12"/>
      <c r="L21" s="12"/>
      <c r="M21" s="12"/>
      <c r="N21" s="12"/>
      <c r="O21" s="12"/>
      <c r="P21" s="13"/>
      <c r="Q21" s="32"/>
      <c r="T21" s="38"/>
      <c r="U21" s="38"/>
      <c r="V21" s="38"/>
      <c r="W21" s="38"/>
      <c r="X21" s="38"/>
      <c r="Y21" s="38"/>
      <c r="Z21" s="38"/>
    </row>
    <row r="22" spans="1:26" x14ac:dyDescent="0.25">
      <c r="A22" s="11"/>
      <c r="B22" s="5"/>
      <c r="C22" s="5"/>
      <c r="D22" s="12"/>
      <c r="E22" s="4"/>
      <c r="F22" s="4"/>
      <c r="G22" s="12"/>
      <c r="H22" s="12"/>
      <c r="I22" s="12"/>
      <c r="J22" s="12"/>
      <c r="K22" s="12"/>
      <c r="L22" s="12"/>
      <c r="M22" s="12"/>
      <c r="N22" s="12"/>
      <c r="O22" s="12"/>
      <c r="P22" s="13"/>
      <c r="Q22" s="32"/>
      <c r="T22" s="38"/>
      <c r="U22" s="38"/>
      <c r="V22" s="38"/>
      <c r="W22" s="38"/>
      <c r="X22" s="38"/>
      <c r="Y22" s="38"/>
      <c r="Z22" s="38"/>
    </row>
    <row r="23" spans="1:26" x14ac:dyDescent="0.25">
      <c r="A23" s="92" t="s">
        <v>30</v>
      </c>
      <c r="B23" s="93"/>
      <c r="C23" s="93"/>
      <c r="D23" s="93"/>
      <c r="E23" s="93"/>
      <c r="F23" s="93"/>
      <c r="G23" s="93"/>
      <c r="H23" s="93"/>
      <c r="I23" s="93"/>
      <c r="J23" s="93"/>
      <c r="K23" s="93"/>
      <c r="L23" s="93"/>
      <c r="M23" s="93"/>
      <c r="N23" s="93"/>
      <c r="O23" s="93"/>
      <c r="P23" s="94"/>
      <c r="Q23" s="32"/>
      <c r="T23" s="38"/>
      <c r="U23" s="38"/>
      <c r="V23" s="38"/>
      <c r="W23" s="38"/>
      <c r="X23" s="38"/>
      <c r="Y23" s="38"/>
      <c r="Z23" s="38"/>
    </row>
    <row r="24" spans="1:26" ht="15.75" thickBot="1" x14ac:dyDescent="0.3">
      <c r="A24" s="55"/>
      <c r="B24" s="56"/>
      <c r="C24" s="56"/>
      <c r="D24" s="56"/>
      <c r="E24" s="56"/>
      <c r="F24" s="56"/>
      <c r="G24" s="56"/>
      <c r="H24" s="56"/>
      <c r="I24" s="56"/>
      <c r="J24" s="56"/>
      <c r="K24" s="56"/>
      <c r="L24" s="56"/>
      <c r="M24" s="56"/>
      <c r="N24" s="56"/>
      <c r="O24" s="56"/>
      <c r="P24" s="57"/>
      <c r="Q24" s="32"/>
      <c r="T24" s="38"/>
      <c r="U24" s="38"/>
      <c r="V24" s="38"/>
      <c r="W24" s="38"/>
      <c r="X24" s="38"/>
      <c r="Y24" s="38"/>
      <c r="Z24" s="38"/>
    </row>
    <row r="25" spans="1:26" x14ac:dyDescent="0.25">
      <c r="A25" s="11" t="s">
        <v>31</v>
      </c>
      <c r="B25" s="99">
        <f>SUM(B11,B12,B13)</f>
        <v>0</v>
      </c>
      <c r="C25" s="100"/>
      <c r="D25" s="6">
        <f>SUM(B17,B18,B19,B20,B21)</f>
        <v>0</v>
      </c>
      <c r="E25" s="103" t="str">
        <f>IF(B25=D25, "","Antalet lägenheter fördelat på storlek överensstämmer inte med antalet lägenheter fördelat på antal rum.")</f>
        <v/>
      </c>
      <c r="F25" s="103"/>
      <c r="G25" s="103"/>
      <c r="H25" s="103"/>
      <c r="I25" s="103"/>
      <c r="J25" s="103"/>
      <c r="K25" s="103"/>
      <c r="L25" s="103"/>
      <c r="M25" s="103"/>
      <c r="N25" s="103"/>
      <c r="O25" s="103"/>
      <c r="P25" s="104"/>
      <c r="Q25" s="32"/>
      <c r="T25" s="38"/>
      <c r="U25" s="38"/>
      <c r="V25" s="38"/>
      <c r="W25" s="38"/>
      <c r="X25" s="38"/>
      <c r="Y25" s="38"/>
      <c r="Z25" s="38"/>
    </row>
    <row r="26" spans="1:26" ht="15.75" thickBot="1" x14ac:dyDescent="0.3">
      <c r="A26" s="11" t="s">
        <v>32</v>
      </c>
      <c r="B26" s="101">
        <f>SUM(B17*1,B18*2,B19*3,B20*4,B21*5)</f>
        <v>0</v>
      </c>
      <c r="C26" s="102"/>
      <c r="D26" s="56"/>
      <c r="E26" s="103"/>
      <c r="F26" s="103"/>
      <c r="G26" s="103"/>
      <c r="H26" s="103"/>
      <c r="I26" s="103"/>
      <c r="J26" s="103"/>
      <c r="K26" s="103"/>
      <c r="L26" s="103"/>
      <c r="M26" s="103"/>
      <c r="N26" s="103"/>
      <c r="O26" s="103"/>
      <c r="P26" s="104"/>
      <c r="Q26" s="32"/>
      <c r="T26" s="38"/>
      <c r="U26" s="38"/>
      <c r="V26" s="38"/>
      <c r="W26" s="38"/>
      <c r="X26" s="38"/>
      <c r="Y26" s="38"/>
      <c r="Z26" s="38"/>
    </row>
    <row r="27" spans="1:26" x14ac:dyDescent="0.25">
      <c r="A27" s="123"/>
      <c r="B27" s="124"/>
      <c r="C27" s="124"/>
      <c r="D27" s="124"/>
      <c r="E27" s="124"/>
      <c r="F27" s="124"/>
      <c r="G27" s="124"/>
      <c r="H27" s="124"/>
      <c r="I27" s="124"/>
      <c r="J27" s="124"/>
      <c r="K27" s="124"/>
      <c r="L27" s="124"/>
      <c r="M27" s="124"/>
      <c r="N27" s="124"/>
      <c r="O27" s="124"/>
      <c r="P27" s="125"/>
      <c r="Q27" s="32"/>
      <c r="T27" s="38"/>
      <c r="U27" s="38"/>
      <c r="V27" s="38"/>
      <c r="W27" s="38"/>
      <c r="X27" s="38"/>
      <c r="Y27" s="38"/>
      <c r="Z27" s="38"/>
    </row>
    <row r="28" spans="1:26" s="2" customFormat="1" ht="15" customHeight="1" x14ac:dyDescent="0.25">
      <c r="A28" s="119" t="s">
        <v>38</v>
      </c>
      <c r="B28" s="120"/>
      <c r="C28" s="120"/>
      <c r="D28" s="120"/>
      <c r="E28" s="120"/>
      <c r="F28" s="120"/>
      <c r="G28" s="120"/>
      <c r="H28" s="120"/>
      <c r="I28" s="120"/>
      <c r="J28" s="120"/>
      <c r="K28" s="120"/>
      <c r="L28" s="120"/>
      <c r="M28" s="120"/>
      <c r="N28" s="120"/>
      <c r="O28" s="120"/>
      <c r="P28" s="121"/>
      <c r="Q28" s="47"/>
      <c r="T28" s="38"/>
      <c r="U28" s="38"/>
      <c r="V28" s="38"/>
      <c r="W28" s="38"/>
      <c r="X28" s="38"/>
      <c r="Y28" s="38"/>
      <c r="Z28" s="38"/>
    </row>
    <row r="29" spans="1:26" s="2" customFormat="1" ht="15" customHeight="1" x14ac:dyDescent="0.25">
      <c r="A29" s="119"/>
      <c r="B29" s="120"/>
      <c r="C29" s="120"/>
      <c r="D29" s="120"/>
      <c r="E29" s="120"/>
      <c r="F29" s="120"/>
      <c r="G29" s="120"/>
      <c r="H29" s="120"/>
      <c r="I29" s="120"/>
      <c r="J29" s="120"/>
      <c r="K29" s="120"/>
      <c r="L29" s="120"/>
      <c r="M29" s="120"/>
      <c r="N29" s="120"/>
      <c r="O29" s="120"/>
      <c r="P29" s="121"/>
      <c r="Q29" s="47"/>
      <c r="T29" s="38"/>
      <c r="U29" s="38"/>
      <c r="V29" s="38"/>
      <c r="W29" s="38"/>
      <c r="X29" s="38"/>
      <c r="Y29" s="38"/>
      <c r="Z29" s="38"/>
    </row>
    <row r="30" spans="1:26" ht="15.75" thickBot="1" x14ac:dyDescent="0.3">
      <c r="A30" s="11"/>
      <c r="B30" s="12"/>
      <c r="C30" s="12"/>
      <c r="D30" s="12"/>
      <c r="E30" s="12"/>
      <c r="F30" s="12"/>
      <c r="G30" s="12"/>
      <c r="H30" s="12"/>
      <c r="I30" s="12"/>
      <c r="J30" s="12"/>
      <c r="K30" s="12"/>
      <c r="L30" s="12"/>
      <c r="M30" s="12"/>
      <c r="N30" s="12"/>
      <c r="O30" s="12"/>
      <c r="P30" s="13"/>
      <c r="Q30" s="32"/>
      <c r="T30" s="38"/>
      <c r="U30" s="38"/>
      <c r="V30" s="38"/>
      <c r="W30" s="38"/>
      <c r="X30" s="38"/>
      <c r="Y30" s="38"/>
      <c r="Z30" s="38"/>
    </row>
    <row r="31" spans="1:26" ht="15.75" customHeight="1" thickBot="1" x14ac:dyDescent="0.3">
      <c r="A31" s="11" t="s">
        <v>35</v>
      </c>
      <c r="B31" s="111"/>
      <c r="C31" s="112"/>
      <c r="D31" s="24"/>
      <c r="E31" s="98" t="str">
        <f>IF(B31="","Välj en nivå av mobilitetsåtgärd ur listan","")</f>
        <v>Välj en nivå av mobilitetsåtgärd ur listan</v>
      </c>
      <c r="F31" s="98"/>
      <c r="G31" s="98"/>
      <c r="H31" s="98"/>
      <c r="I31" s="98"/>
      <c r="J31" s="98"/>
      <c r="K31" s="98"/>
      <c r="L31" s="98"/>
      <c r="M31" s="98"/>
      <c r="N31" s="98"/>
      <c r="O31" s="98"/>
      <c r="P31" s="13"/>
      <c r="Q31" s="32"/>
      <c r="T31" s="38"/>
      <c r="U31" s="38"/>
      <c r="V31" s="38"/>
      <c r="W31" s="38"/>
      <c r="X31" s="38"/>
      <c r="Y31" s="38"/>
      <c r="Z31" s="38"/>
    </row>
    <row r="32" spans="1:26" ht="15.75" thickBot="1" x14ac:dyDescent="0.3">
      <c r="A32" s="11"/>
      <c r="B32" s="12"/>
      <c r="C32" s="12"/>
      <c r="D32" s="12"/>
      <c r="E32" s="12"/>
      <c r="F32" s="12"/>
      <c r="G32" s="12"/>
      <c r="H32" s="12"/>
      <c r="I32" s="12"/>
      <c r="J32" s="12"/>
      <c r="K32" s="12"/>
      <c r="L32" s="12"/>
      <c r="M32" s="12"/>
      <c r="N32" s="12"/>
      <c r="O32" s="12"/>
      <c r="P32" s="13"/>
      <c r="Q32" s="32"/>
      <c r="T32" s="38"/>
      <c r="U32" s="38"/>
      <c r="V32" s="38"/>
      <c r="W32" s="38"/>
      <c r="X32" s="38"/>
      <c r="Y32" s="38"/>
      <c r="Z32" s="38"/>
    </row>
    <row r="33" spans="1:26" ht="15.75" thickBot="1" x14ac:dyDescent="0.3">
      <c r="A33" s="11" t="s">
        <v>39</v>
      </c>
      <c r="B33" s="108" t="s">
        <v>11</v>
      </c>
      <c r="C33" s="109"/>
      <c r="D33" s="110"/>
      <c r="E33" s="108" t="s">
        <v>12</v>
      </c>
      <c r="F33" s="109"/>
      <c r="G33" s="110"/>
      <c r="H33" s="108" t="s">
        <v>13</v>
      </c>
      <c r="I33" s="109"/>
      <c r="J33" s="110"/>
      <c r="K33" s="108" t="s">
        <v>14</v>
      </c>
      <c r="L33" s="109"/>
      <c r="M33" s="110"/>
      <c r="N33" s="108" t="s">
        <v>15</v>
      </c>
      <c r="O33" s="109"/>
      <c r="P33" s="110"/>
      <c r="Q33" s="32"/>
      <c r="T33" s="38"/>
      <c r="U33" s="38"/>
      <c r="V33" s="38"/>
      <c r="W33" s="38"/>
      <c r="X33" s="38"/>
      <c r="Y33" s="38"/>
      <c r="Z33" s="38"/>
    </row>
    <row r="34" spans="1:26" ht="15.75" x14ac:dyDescent="0.25">
      <c r="A34" s="31" t="s">
        <v>16</v>
      </c>
      <c r="B34" s="105">
        <f>SUM(B37,B38,B39)</f>
        <v>0</v>
      </c>
      <c r="C34" s="106"/>
      <c r="D34" s="107"/>
      <c r="E34" s="105">
        <f t="shared" ref="E34" si="0">SUM(E37,E38,E39)</f>
        <v>0</v>
      </c>
      <c r="F34" s="106"/>
      <c r="G34" s="107"/>
      <c r="H34" s="95">
        <f t="shared" ref="H34" si="1">SUM(H37,H38,H39)</f>
        <v>0</v>
      </c>
      <c r="I34" s="96"/>
      <c r="J34" s="97"/>
      <c r="K34" s="95">
        <f t="shared" ref="K34" si="2">SUM(K37,K38,K39)</f>
        <v>0</v>
      </c>
      <c r="L34" s="96"/>
      <c r="M34" s="97"/>
      <c r="N34" s="105">
        <f t="shared" ref="N34" si="3">SUM(N37,N38,N39)</f>
        <v>0</v>
      </c>
      <c r="O34" s="106"/>
      <c r="P34" s="107"/>
      <c r="Q34" s="32"/>
      <c r="T34" s="38"/>
      <c r="U34" s="38"/>
      <c r="V34" s="38"/>
      <c r="W34" s="38"/>
      <c r="X34" s="38"/>
      <c r="Y34" s="38"/>
      <c r="Z34" s="38"/>
    </row>
    <row r="35" spans="1:26" ht="16.5" thickBot="1" x14ac:dyDescent="0.3">
      <c r="A35" s="31" t="s">
        <v>80</v>
      </c>
      <c r="B35" s="71">
        <f>SUM(B43,B44)</f>
        <v>0</v>
      </c>
      <c r="C35" s="72"/>
      <c r="D35" s="73"/>
      <c r="E35" s="71">
        <f t="shared" ref="E35" si="4">SUM(E43,E44)</f>
        <v>0</v>
      </c>
      <c r="F35" s="72"/>
      <c r="G35" s="73"/>
      <c r="H35" s="71">
        <f t="shared" ref="H35" si="5">SUM(H43,H44)</f>
        <v>0</v>
      </c>
      <c r="I35" s="72"/>
      <c r="J35" s="73"/>
      <c r="K35" s="71">
        <f t="shared" ref="K35" si="6">SUM(K43,K44)</f>
        <v>0</v>
      </c>
      <c r="L35" s="72"/>
      <c r="M35" s="73"/>
      <c r="N35" s="71">
        <f t="shared" ref="N35" si="7">SUM(N43,N44)</f>
        <v>0</v>
      </c>
      <c r="O35" s="72"/>
      <c r="P35" s="73"/>
      <c r="Q35" s="32"/>
      <c r="T35" s="38"/>
      <c r="U35" s="38"/>
      <c r="V35" s="38"/>
      <c r="W35" s="38"/>
      <c r="X35" s="38"/>
      <c r="Y35" s="38"/>
      <c r="Z35" s="38"/>
    </row>
    <row r="36" spans="1:26" ht="15.75" thickBot="1" x14ac:dyDescent="0.3">
      <c r="A36" s="11"/>
      <c r="B36" s="7"/>
      <c r="C36" s="7"/>
      <c r="D36" s="7"/>
      <c r="E36" s="7"/>
      <c r="F36" s="7"/>
      <c r="G36" s="7"/>
      <c r="H36" s="7"/>
      <c r="I36" s="7"/>
      <c r="J36" s="7"/>
      <c r="K36" s="7"/>
      <c r="L36" s="7"/>
      <c r="M36" s="7"/>
      <c r="N36" s="7"/>
      <c r="O36" s="7"/>
      <c r="P36" s="8"/>
      <c r="Q36" s="32"/>
      <c r="T36" s="38"/>
      <c r="U36" s="38"/>
      <c r="V36" s="38"/>
      <c r="W36" s="38"/>
      <c r="X36" s="38"/>
      <c r="Y36" s="38"/>
      <c r="Z36" s="38"/>
    </row>
    <row r="37" spans="1:26" x14ac:dyDescent="0.25">
      <c r="A37" s="11" t="s">
        <v>17</v>
      </c>
      <c r="B37" s="89">
        <f>CEILING(B53+C53+D53,1)</f>
        <v>0</v>
      </c>
      <c r="C37" s="90"/>
      <c r="D37" s="91"/>
      <c r="E37" s="89">
        <f t="shared" ref="E37" si="8">CEILING(E53+F53+G53,1)</f>
        <v>0</v>
      </c>
      <c r="F37" s="90"/>
      <c r="G37" s="91"/>
      <c r="H37" s="89">
        <f t="shared" ref="H37:H38" si="9">CEILING(H53+I53+J53,1)</f>
        <v>0</v>
      </c>
      <c r="I37" s="90"/>
      <c r="J37" s="91"/>
      <c r="K37" s="89">
        <f t="shared" ref="K37:K38" si="10">CEILING(K53+L53+M53,1)</f>
        <v>0</v>
      </c>
      <c r="L37" s="90"/>
      <c r="M37" s="91"/>
      <c r="N37" s="89">
        <f t="shared" ref="N37:N38" si="11">CEILING(N53+O53+P53,1)</f>
        <v>0</v>
      </c>
      <c r="O37" s="90"/>
      <c r="P37" s="91"/>
      <c r="Q37" s="32"/>
      <c r="T37" s="38"/>
      <c r="U37" s="38"/>
      <c r="V37" s="38"/>
      <c r="W37" s="38"/>
      <c r="X37" s="38"/>
      <c r="Y37" s="38"/>
      <c r="Z37" s="38"/>
    </row>
    <row r="38" spans="1:26" x14ac:dyDescent="0.25">
      <c r="A38" s="11" t="s">
        <v>18</v>
      </c>
      <c r="B38" s="65">
        <f>CEILING(B54+C54+D54,1)</f>
        <v>0</v>
      </c>
      <c r="C38" s="66"/>
      <c r="D38" s="67"/>
      <c r="E38" s="65">
        <f>CEILING(E54+F54+G54,1)</f>
        <v>0</v>
      </c>
      <c r="F38" s="66"/>
      <c r="G38" s="67"/>
      <c r="H38" s="65">
        <f t="shared" si="9"/>
        <v>0</v>
      </c>
      <c r="I38" s="66"/>
      <c r="J38" s="67"/>
      <c r="K38" s="65">
        <f t="shared" si="10"/>
        <v>0</v>
      </c>
      <c r="L38" s="66"/>
      <c r="M38" s="67"/>
      <c r="N38" s="65">
        <f t="shared" si="11"/>
        <v>0</v>
      </c>
      <c r="O38" s="66"/>
      <c r="P38" s="67"/>
      <c r="Q38" s="32"/>
      <c r="T38" s="38"/>
      <c r="U38" s="38"/>
      <c r="V38" s="38"/>
      <c r="W38" s="38"/>
      <c r="X38" s="38"/>
      <c r="Y38" s="38"/>
      <c r="Z38" s="38"/>
    </row>
    <row r="39" spans="1:26" x14ac:dyDescent="0.25">
      <c r="A39" s="11" t="s">
        <v>19</v>
      </c>
      <c r="B39" s="86">
        <v>0</v>
      </c>
      <c r="C39" s="87"/>
      <c r="D39" s="88"/>
      <c r="E39" s="86">
        <v>0</v>
      </c>
      <c r="F39" s="87"/>
      <c r="G39" s="88"/>
      <c r="H39" s="86">
        <f>CEILING(B25/50,1)</f>
        <v>0</v>
      </c>
      <c r="I39" s="87"/>
      <c r="J39" s="88"/>
      <c r="K39" s="86">
        <f>CEILING(B25/50,1)</f>
        <v>0</v>
      </c>
      <c r="L39" s="87"/>
      <c r="M39" s="88"/>
      <c r="N39" s="86">
        <v>0</v>
      </c>
      <c r="O39" s="87"/>
      <c r="P39" s="88"/>
      <c r="Q39" s="32"/>
      <c r="T39" s="38"/>
      <c r="U39" s="38"/>
      <c r="V39" s="38"/>
      <c r="W39" s="38"/>
      <c r="X39" s="38"/>
      <c r="Y39" s="38"/>
      <c r="Z39" s="38"/>
    </row>
    <row r="40" spans="1:26" x14ac:dyDescent="0.25">
      <c r="A40" s="11" t="s">
        <v>84</v>
      </c>
      <c r="B40" s="65">
        <v>0</v>
      </c>
      <c r="C40" s="66"/>
      <c r="D40" s="67"/>
      <c r="E40" s="65">
        <f>CEILING(E34*0.3,1)</f>
        <v>0</v>
      </c>
      <c r="F40" s="66"/>
      <c r="G40" s="67"/>
      <c r="H40" s="65">
        <f>CEILING(H34*0.3,1)</f>
        <v>0</v>
      </c>
      <c r="I40" s="66"/>
      <c r="J40" s="67"/>
      <c r="K40" s="65">
        <f>CEILING(K34*0.3,1)</f>
        <v>0</v>
      </c>
      <c r="L40" s="66"/>
      <c r="M40" s="67"/>
      <c r="N40" s="65">
        <v>0</v>
      </c>
      <c r="O40" s="66"/>
      <c r="P40" s="67"/>
      <c r="Q40" s="32"/>
      <c r="T40" s="38"/>
      <c r="U40" s="38"/>
      <c r="V40" s="38"/>
      <c r="W40" s="38"/>
      <c r="X40" s="38"/>
      <c r="Y40" s="38"/>
      <c r="Z40" s="38"/>
    </row>
    <row r="41" spans="1:26" ht="15.75" thickBot="1" x14ac:dyDescent="0.3">
      <c r="A41" s="11" t="s">
        <v>83</v>
      </c>
      <c r="B41" s="68">
        <v>0</v>
      </c>
      <c r="C41" s="69"/>
      <c r="D41" s="70"/>
      <c r="E41" s="68">
        <f>CEILING(E34*0.3,1)</f>
        <v>0</v>
      </c>
      <c r="F41" s="69"/>
      <c r="G41" s="70"/>
      <c r="H41" s="68">
        <f>CEILING(H34*0.3,1)</f>
        <v>0</v>
      </c>
      <c r="I41" s="69"/>
      <c r="J41" s="70"/>
      <c r="K41" s="68">
        <f>CEILING(K34*0.3,1)</f>
        <v>0</v>
      </c>
      <c r="L41" s="69"/>
      <c r="M41" s="70"/>
      <c r="N41" s="68">
        <v>0</v>
      </c>
      <c r="O41" s="69"/>
      <c r="P41" s="70"/>
      <c r="Q41" s="32"/>
      <c r="T41" s="38"/>
      <c r="U41" s="38"/>
      <c r="V41" s="38"/>
      <c r="W41" s="38"/>
      <c r="X41" s="38"/>
      <c r="Y41" s="38"/>
      <c r="Z41" s="38"/>
    </row>
    <row r="42" spans="1:26" ht="15.75" thickBot="1" x14ac:dyDescent="0.3">
      <c r="A42" s="11"/>
      <c r="B42" s="34"/>
      <c r="C42" s="34"/>
      <c r="D42" s="34"/>
      <c r="E42" s="34"/>
      <c r="F42" s="34"/>
      <c r="G42" s="34"/>
      <c r="H42" s="34"/>
      <c r="I42" s="34"/>
      <c r="J42" s="34"/>
      <c r="K42" s="34"/>
      <c r="L42" s="34"/>
      <c r="M42" s="34"/>
      <c r="N42" s="34"/>
      <c r="O42" s="34"/>
      <c r="P42" s="35"/>
      <c r="Q42" s="32"/>
      <c r="T42" s="38"/>
      <c r="U42" s="38"/>
      <c r="V42" s="38"/>
      <c r="W42" s="38"/>
      <c r="X42" s="38"/>
      <c r="Y42" s="38"/>
      <c r="Z42" s="38"/>
    </row>
    <row r="43" spans="1:26" x14ac:dyDescent="0.25">
      <c r="A43" s="11" t="s">
        <v>20</v>
      </c>
      <c r="B43" s="113">
        <f>CEILING(B26-B17+B17*1.5,1)</f>
        <v>0</v>
      </c>
      <c r="C43" s="90"/>
      <c r="D43" s="91"/>
      <c r="E43" s="89">
        <f>CEILING(B26-B17+B17*1.5,1)</f>
        <v>0</v>
      </c>
      <c r="F43" s="90"/>
      <c r="G43" s="91"/>
      <c r="H43" s="89">
        <f>CEILING(B26-B17+B17*1.5,1)</f>
        <v>0</v>
      </c>
      <c r="I43" s="90"/>
      <c r="J43" s="91"/>
      <c r="K43" s="89">
        <f>CEILING(B26-B17+B17*1.5,1)</f>
        <v>0</v>
      </c>
      <c r="L43" s="90"/>
      <c r="M43" s="91"/>
      <c r="N43" s="89">
        <f>CEILING(B26-B17+B17*1.5,1)</f>
        <v>0</v>
      </c>
      <c r="O43" s="90"/>
      <c r="P43" s="91"/>
      <c r="Q43" s="32"/>
      <c r="T43" s="38"/>
      <c r="U43" s="38"/>
      <c r="V43" s="38"/>
      <c r="W43" s="38"/>
      <c r="X43" s="38"/>
      <c r="Y43" s="38"/>
      <c r="Z43" s="38"/>
    </row>
    <row r="44" spans="1:26" ht="15.75" thickBot="1" x14ac:dyDescent="0.3">
      <c r="A44" s="11" t="s">
        <v>21</v>
      </c>
      <c r="B44" s="68">
        <v>0</v>
      </c>
      <c r="C44" s="69"/>
      <c r="D44" s="70"/>
      <c r="E44" s="68">
        <f>CEILING(B25/20, 1)</f>
        <v>0</v>
      </c>
      <c r="F44" s="69"/>
      <c r="G44" s="70"/>
      <c r="H44" s="68">
        <f>CEILING(B25/20, 1)</f>
        <v>0</v>
      </c>
      <c r="I44" s="69"/>
      <c r="J44" s="70"/>
      <c r="K44" s="68">
        <f>CEILING(B25/20, 1)</f>
        <v>0</v>
      </c>
      <c r="L44" s="69"/>
      <c r="M44" s="70"/>
      <c r="N44" s="68">
        <v>0</v>
      </c>
      <c r="O44" s="69"/>
      <c r="P44" s="70"/>
      <c r="Q44" s="32"/>
      <c r="T44" s="38"/>
      <c r="U44" s="38"/>
      <c r="V44" s="38"/>
      <c r="W44" s="38"/>
      <c r="X44" s="38"/>
      <c r="Y44" s="38"/>
      <c r="Z44" s="38"/>
    </row>
    <row r="45" spans="1:26" ht="15.75" thickBot="1" x14ac:dyDescent="0.3">
      <c r="A45" s="14"/>
      <c r="B45" s="34"/>
      <c r="C45" s="34"/>
      <c r="D45" s="34"/>
      <c r="E45" s="34"/>
      <c r="F45" s="34"/>
      <c r="G45" s="34"/>
      <c r="H45" s="34"/>
      <c r="I45" s="34"/>
      <c r="J45" s="34"/>
      <c r="K45" s="34"/>
      <c r="L45" s="34"/>
      <c r="M45" s="34"/>
      <c r="N45" s="34"/>
      <c r="O45" s="34"/>
      <c r="P45" s="35"/>
      <c r="Q45" s="32"/>
      <c r="T45" s="38"/>
      <c r="U45" s="38"/>
      <c r="V45" s="38"/>
      <c r="W45" s="38"/>
      <c r="X45" s="38"/>
      <c r="Y45" s="38"/>
      <c r="Z45" s="38"/>
    </row>
    <row r="46" spans="1:26" x14ac:dyDescent="0.25">
      <c r="A46" s="11" t="s">
        <v>22</v>
      </c>
      <c r="B46" s="83">
        <f>IF((B34&gt;0)*AND(B25&gt;0),SUM(B34/B25),0)</f>
        <v>0</v>
      </c>
      <c r="C46" s="84"/>
      <c r="D46" s="85"/>
      <c r="E46" s="83">
        <f>IF((E34&gt;0)*AND(B25&gt;0),SUM(E34/B25),0)</f>
        <v>0</v>
      </c>
      <c r="F46" s="84"/>
      <c r="G46" s="85"/>
      <c r="H46" s="83">
        <f>IF((H34&gt;0)*AND(B25&gt;0),SUM(H34/B25),0)</f>
        <v>0</v>
      </c>
      <c r="I46" s="84"/>
      <c r="J46" s="85"/>
      <c r="K46" s="83">
        <f>IF((K34&gt;0)*AND(B25&gt;0),SUM(K34/B25),0)</f>
        <v>0</v>
      </c>
      <c r="L46" s="84"/>
      <c r="M46" s="85"/>
      <c r="N46" s="83">
        <v>0</v>
      </c>
      <c r="O46" s="84"/>
      <c r="P46" s="85"/>
      <c r="Q46" s="32"/>
      <c r="T46" s="38"/>
      <c r="U46" s="38"/>
      <c r="V46" s="38"/>
      <c r="W46" s="38"/>
      <c r="X46" s="38"/>
      <c r="Y46" s="38"/>
      <c r="Z46" s="38"/>
    </row>
    <row r="47" spans="1:26" ht="15.75" customHeight="1" thickBot="1" x14ac:dyDescent="0.3">
      <c r="A47" s="11" t="s">
        <v>81</v>
      </c>
      <c r="B47" s="74">
        <f>IF((B37&gt;0)*AND(B25&gt;0),SUM(B37/B25),0)</f>
        <v>0</v>
      </c>
      <c r="C47" s="75"/>
      <c r="D47" s="76"/>
      <c r="E47" s="74">
        <f>IF((E37&gt;0)*AND(B25&gt;0),SUM(E37/B25),0)</f>
        <v>0</v>
      </c>
      <c r="F47" s="75"/>
      <c r="G47" s="76"/>
      <c r="H47" s="74">
        <f>IF((H37&gt;0)*AND(B25&gt;0),SUM(H37/B25),0)</f>
        <v>0</v>
      </c>
      <c r="I47" s="75"/>
      <c r="J47" s="76"/>
      <c r="K47" s="74">
        <f>IF((K37&gt;0)*AND(B25&gt;0),SUM(K37/B25),0)</f>
        <v>0</v>
      </c>
      <c r="L47" s="75"/>
      <c r="M47" s="76"/>
      <c r="N47" s="74">
        <v>0</v>
      </c>
      <c r="O47" s="75"/>
      <c r="P47" s="76"/>
      <c r="Q47" s="32"/>
      <c r="T47" s="38"/>
      <c r="U47" s="38"/>
      <c r="V47" s="38"/>
      <c r="W47" s="38"/>
      <c r="X47" s="38"/>
      <c r="Y47" s="38"/>
      <c r="Z47" s="38"/>
    </row>
    <row r="48" spans="1:26" x14ac:dyDescent="0.25">
      <c r="A48" s="11"/>
      <c r="B48" s="12"/>
      <c r="C48" s="12"/>
      <c r="D48" s="12"/>
      <c r="E48" s="12"/>
      <c r="F48" s="12"/>
      <c r="G48" s="12"/>
      <c r="H48" s="12"/>
      <c r="I48" s="12"/>
      <c r="J48" s="12"/>
      <c r="K48" s="12"/>
      <c r="L48" s="12"/>
      <c r="M48" s="12"/>
      <c r="N48" s="12"/>
      <c r="O48" s="12"/>
      <c r="P48" s="13"/>
      <c r="Q48" s="32"/>
      <c r="T48" s="38"/>
      <c r="U48" s="38"/>
      <c r="V48" s="38"/>
      <c r="W48" s="38"/>
      <c r="X48" s="38"/>
      <c r="Y48" s="38"/>
      <c r="Z48" s="38"/>
    </row>
    <row r="49" spans="1:26" x14ac:dyDescent="0.25">
      <c r="A49" s="92" t="s">
        <v>23</v>
      </c>
      <c r="B49" s="93"/>
      <c r="C49" s="93"/>
      <c r="D49" s="93"/>
      <c r="E49" s="93"/>
      <c r="F49" s="93"/>
      <c r="G49" s="93"/>
      <c r="H49" s="93"/>
      <c r="I49" s="93"/>
      <c r="J49" s="93"/>
      <c r="K49" s="93"/>
      <c r="L49" s="93"/>
      <c r="M49" s="93"/>
      <c r="N49" s="93"/>
      <c r="O49" s="93"/>
      <c r="P49" s="94"/>
      <c r="Q49" s="32"/>
      <c r="T49" s="38"/>
      <c r="U49" s="38"/>
      <c r="V49" s="38"/>
      <c r="W49" s="38"/>
      <c r="X49" s="38"/>
      <c r="Y49" s="38"/>
      <c r="Z49" s="38"/>
    </row>
    <row r="50" spans="1:26" ht="15.75" thickBot="1" x14ac:dyDescent="0.3">
      <c r="A50" s="11" t="s">
        <v>24</v>
      </c>
      <c r="B50" s="52" t="s">
        <v>25</v>
      </c>
      <c r="C50" s="53" t="s">
        <v>26</v>
      </c>
      <c r="D50" s="54" t="s">
        <v>27</v>
      </c>
      <c r="E50" s="52" t="s">
        <v>25</v>
      </c>
      <c r="F50" s="53" t="s">
        <v>26</v>
      </c>
      <c r="G50" s="54" t="s">
        <v>27</v>
      </c>
      <c r="H50" s="52" t="s">
        <v>25</v>
      </c>
      <c r="I50" s="53" t="s">
        <v>26</v>
      </c>
      <c r="J50" s="54" t="s">
        <v>27</v>
      </c>
      <c r="K50" s="52" t="s">
        <v>25</v>
      </c>
      <c r="L50" s="53" t="s">
        <v>26</v>
      </c>
      <c r="M50" s="54" t="s">
        <v>27</v>
      </c>
      <c r="N50" s="52" t="s">
        <v>25</v>
      </c>
      <c r="O50" s="53" t="s">
        <v>26</v>
      </c>
      <c r="P50" s="54" t="s">
        <v>27</v>
      </c>
      <c r="Q50" s="32"/>
      <c r="T50" s="38"/>
      <c r="U50" s="38"/>
      <c r="V50" s="38"/>
      <c r="W50" s="38"/>
      <c r="X50" s="38"/>
      <c r="Y50" s="38"/>
      <c r="Z50" s="38"/>
    </row>
    <row r="51" spans="1:26" ht="15.75" thickBot="1" x14ac:dyDescent="0.3">
      <c r="A51" s="11" t="s">
        <v>28</v>
      </c>
      <c r="B51" s="9">
        <v>0.4</v>
      </c>
      <c r="C51" s="25">
        <v>0.55000000000000004</v>
      </c>
      <c r="D51" s="26">
        <v>0.7</v>
      </c>
      <c r="E51" s="9">
        <v>0.3</v>
      </c>
      <c r="F51" s="25">
        <v>0.45</v>
      </c>
      <c r="G51" s="26">
        <v>0.6</v>
      </c>
      <c r="H51" s="9">
        <v>0.25</v>
      </c>
      <c r="I51" s="25">
        <v>0.35</v>
      </c>
      <c r="J51" s="26">
        <v>0.45</v>
      </c>
      <c r="K51" s="9">
        <v>0.2</v>
      </c>
      <c r="L51" s="25">
        <v>0.25</v>
      </c>
      <c r="M51" s="26">
        <v>0.3</v>
      </c>
      <c r="N51" s="9">
        <v>0</v>
      </c>
      <c r="O51" s="25">
        <v>0</v>
      </c>
      <c r="P51" s="26">
        <v>0</v>
      </c>
      <c r="Q51" s="32"/>
      <c r="T51" s="38"/>
      <c r="U51" s="38"/>
      <c r="V51" s="38"/>
      <c r="W51" s="38"/>
      <c r="X51" s="38"/>
      <c r="Y51" s="38"/>
      <c r="Z51" s="38"/>
    </row>
    <row r="52" spans="1:26" ht="15.75" thickBot="1" x14ac:dyDescent="0.3">
      <c r="A52" s="15"/>
      <c r="B52" s="3"/>
      <c r="C52" s="3"/>
      <c r="D52" s="3"/>
      <c r="E52" s="3"/>
      <c r="F52" s="3"/>
      <c r="G52" s="3"/>
      <c r="H52" s="3"/>
      <c r="I52" s="3"/>
      <c r="J52" s="3"/>
      <c r="K52" s="3"/>
      <c r="L52" s="3"/>
      <c r="M52" s="3"/>
      <c r="N52" s="3"/>
      <c r="O52" s="3"/>
      <c r="P52" s="16"/>
      <c r="Q52" s="32"/>
      <c r="T52" s="38"/>
      <c r="U52" s="38"/>
      <c r="V52" s="38"/>
      <c r="W52" s="38"/>
      <c r="X52" s="38"/>
      <c r="Y52" s="38"/>
      <c r="Z52" s="38"/>
    </row>
    <row r="53" spans="1:26" x14ac:dyDescent="0.25">
      <c r="A53" s="11" t="s">
        <v>33</v>
      </c>
      <c r="B53" s="21">
        <f>SUM(B11*B51)</f>
        <v>0</v>
      </c>
      <c r="C53" s="22">
        <f>SUM(B12*C51)</f>
        <v>0</v>
      </c>
      <c r="D53" s="23">
        <f>SUM(B13*D51)</f>
        <v>0</v>
      </c>
      <c r="E53" s="21">
        <f>SUM(B11*E51)</f>
        <v>0</v>
      </c>
      <c r="F53" s="22">
        <f>SUM(B12*F51)</f>
        <v>0</v>
      </c>
      <c r="G53" s="23">
        <f>SUM(B13*G51)</f>
        <v>0</v>
      </c>
      <c r="H53" s="21">
        <f>SUM(B11*H51)</f>
        <v>0</v>
      </c>
      <c r="I53" s="22">
        <f>SUM(B12*I51)</f>
        <v>0</v>
      </c>
      <c r="J53" s="23">
        <f>SUM(B13*J51)</f>
        <v>0</v>
      </c>
      <c r="K53" s="21">
        <f>SUM(B11*K51)</f>
        <v>0</v>
      </c>
      <c r="L53" s="22">
        <f>SUM(B12*L51)</f>
        <v>0</v>
      </c>
      <c r="M53" s="23">
        <f>SUM(B13*M51)</f>
        <v>0</v>
      </c>
      <c r="N53" s="21">
        <f>SUM(N11*N51)</f>
        <v>0</v>
      </c>
      <c r="O53" s="22">
        <f>SUM(N12*O51)</f>
        <v>0</v>
      </c>
      <c r="P53" s="23">
        <f>SUM(N13*P51)</f>
        <v>0</v>
      </c>
      <c r="Q53" s="32"/>
      <c r="T53" s="38"/>
      <c r="U53" s="38"/>
      <c r="V53" s="38"/>
      <c r="W53" s="38"/>
      <c r="X53" s="38"/>
      <c r="Y53" s="38"/>
      <c r="Z53" s="38"/>
    </row>
    <row r="54" spans="1:26" x14ac:dyDescent="0.25">
      <c r="A54" s="11" t="s">
        <v>18</v>
      </c>
      <c r="B54" s="10">
        <f>0.05*B11</f>
        <v>0</v>
      </c>
      <c r="C54" s="27">
        <f>0.05*B12</f>
        <v>0</v>
      </c>
      <c r="D54" s="28">
        <f>0.05*B13</f>
        <v>0</v>
      </c>
      <c r="E54" s="10">
        <f>0.05*B11</f>
        <v>0</v>
      </c>
      <c r="F54" s="27">
        <f>0.05*B12</f>
        <v>0</v>
      </c>
      <c r="G54" s="28">
        <f>0.05*B13</f>
        <v>0</v>
      </c>
      <c r="H54" s="10">
        <f>0.05*B11</f>
        <v>0</v>
      </c>
      <c r="I54" s="27">
        <f>0.05*B12</f>
        <v>0</v>
      </c>
      <c r="J54" s="28">
        <f>0.05*B13</f>
        <v>0</v>
      </c>
      <c r="K54" s="10">
        <f>0.05*B11</f>
        <v>0</v>
      </c>
      <c r="L54" s="27">
        <f>0.05*B12</f>
        <v>0</v>
      </c>
      <c r="M54" s="28">
        <f>0.05*B13</f>
        <v>0</v>
      </c>
      <c r="N54" s="10">
        <v>0</v>
      </c>
      <c r="O54" s="27">
        <v>0</v>
      </c>
      <c r="P54" s="28">
        <v>0</v>
      </c>
      <c r="Q54" s="32"/>
      <c r="T54" s="38"/>
      <c r="U54" s="38"/>
      <c r="V54" s="38"/>
      <c r="W54" s="38"/>
      <c r="X54" s="38"/>
      <c r="Y54" s="38"/>
      <c r="Z54" s="38"/>
    </row>
    <row r="55" spans="1:26" ht="15.75" thickBot="1" x14ac:dyDescent="0.3">
      <c r="A55" s="11" t="s">
        <v>29</v>
      </c>
      <c r="B55" s="17">
        <f>SUM(B53,B54)</f>
        <v>0</v>
      </c>
      <c r="C55" s="29">
        <f t="shared" ref="C55:P55" si="12">SUM(C53,C54)</f>
        <v>0</v>
      </c>
      <c r="D55" s="30">
        <f t="shared" si="12"/>
        <v>0</v>
      </c>
      <c r="E55" s="17">
        <f t="shared" si="12"/>
        <v>0</v>
      </c>
      <c r="F55" s="29">
        <f t="shared" si="12"/>
        <v>0</v>
      </c>
      <c r="G55" s="30">
        <f t="shared" si="12"/>
        <v>0</v>
      </c>
      <c r="H55" s="17">
        <f t="shared" si="12"/>
        <v>0</v>
      </c>
      <c r="I55" s="29">
        <f t="shared" si="12"/>
        <v>0</v>
      </c>
      <c r="J55" s="30">
        <f t="shared" si="12"/>
        <v>0</v>
      </c>
      <c r="K55" s="17">
        <f t="shared" si="12"/>
        <v>0</v>
      </c>
      <c r="L55" s="29">
        <f t="shared" si="12"/>
        <v>0</v>
      </c>
      <c r="M55" s="30">
        <f t="shared" si="12"/>
        <v>0</v>
      </c>
      <c r="N55" s="17">
        <f t="shared" si="12"/>
        <v>0</v>
      </c>
      <c r="O55" s="29">
        <f t="shared" si="12"/>
        <v>0</v>
      </c>
      <c r="P55" s="30">
        <f t="shared" si="12"/>
        <v>0</v>
      </c>
      <c r="Q55" s="32"/>
      <c r="T55" s="38"/>
      <c r="U55" s="38"/>
      <c r="V55" s="38"/>
      <c r="W55" s="38"/>
      <c r="X55" s="38"/>
      <c r="Y55" s="38"/>
      <c r="Z55" s="38"/>
    </row>
    <row r="56" spans="1:26" hidden="1" x14ac:dyDescent="0.25">
      <c r="A56" s="15"/>
      <c r="B56" s="61"/>
      <c r="C56" s="61"/>
      <c r="D56" s="61"/>
      <c r="E56" s="61"/>
      <c r="F56" s="61"/>
      <c r="G56" s="61"/>
      <c r="H56" s="61"/>
      <c r="I56" s="61"/>
      <c r="J56" s="61"/>
      <c r="K56" s="61"/>
      <c r="L56" s="61"/>
      <c r="M56" s="61"/>
      <c r="N56" s="61"/>
      <c r="O56" s="61"/>
      <c r="P56" s="62"/>
    </row>
    <row r="57" spans="1:26" hidden="1" x14ac:dyDescent="0.25">
      <c r="A57" s="15"/>
      <c r="B57" s="61"/>
      <c r="C57" s="61"/>
      <c r="D57" s="61"/>
      <c r="E57" s="61"/>
      <c r="F57" s="61"/>
      <c r="G57" s="61"/>
      <c r="H57" s="61"/>
      <c r="I57" s="61"/>
      <c r="J57" s="61"/>
      <c r="K57" s="61"/>
      <c r="L57" s="61"/>
      <c r="M57" s="61"/>
      <c r="N57" s="61"/>
      <c r="O57" s="61"/>
      <c r="P57" s="62"/>
    </row>
    <row r="58" spans="1:26" x14ac:dyDescent="0.25">
      <c r="A58" s="63"/>
      <c r="B58" s="58"/>
      <c r="C58" s="58"/>
      <c r="D58" s="58"/>
      <c r="E58" s="58"/>
      <c r="F58" s="58"/>
      <c r="G58" s="58"/>
      <c r="H58" s="58"/>
      <c r="I58" s="58"/>
      <c r="J58" s="58"/>
      <c r="K58" s="58"/>
      <c r="L58" s="58"/>
      <c r="M58" s="58"/>
      <c r="N58" s="58"/>
      <c r="O58" s="58"/>
      <c r="P58" s="59"/>
      <c r="Q58" s="32"/>
    </row>
    <row r="59" spans="1:26" ht="15" customHeight="1" x14ac:dyDescent="0.25">
      <c r="A59" s="119" t="str">
        <f>IF(OR(B31="",B31="Nivå 1"),"Inga mobilitetsåtgärder","Beskrivning av mobilitetsåtgärder")</f>
        <v>Inga mobilitetsåtgärder</v>
      </c>
      <c r="B59" s="120"/>
      <c r="C59" s="120"/>
      <c r="D59" s="120"/>
      <c r="E59" s="120"/>
      <c r="F59" s="120"/>
      <c r="G59" s="120"/>
      <c r="H59" s="120"/>
      <c r="I59" s="120"/>
      <c r="J59" s="120"/>
      <c r="K59" s="120"/>
      <c r="L59" s="120"/>
      <c r="M59" s="120"/>
      <c r="N59" s="120"/>
      <c r="O59" s="120"/>
      <c r="P59" s="121"/>
      <c r="Q59" s="60"/>
    </row>
    <row r="60" spans="1:26" ht="15.75" customHeight="1" x14ac:dyDescent="0.25">
      <c r="A60" s="119"/>
      <c r="B60" s="120"/>
      <c r="C60" s="120"/>
      <c r="D60" s="120"/>
      <c r="E60" s="120"/>
      <c r="F60" s="120"/>
      <c r="G60" s="120"/>
      <c r="H60" s="120"/>
      <c r="I60" s="120"/>
      <c r="J60" s="120"/>
      <c r="K60" s="120"/>
      <c r="L60" s="120"/>
      <c r="M60" s="120"/>
      <c r="N60" s="120"/>
      <c r="O60" s="120"/>
      <c r="P60" s="121"/>
      <c r="Q60" s="60"/>
    </row>
    <row r="61" spans="1:26" ht="18.75" x14ac:dyDescent="0.25">
      <c r="A61" s="135">
        <f>B31</f>
        <v>0</v>
      </c>
      <c r="B61" s="136"/>
      <c r="C61" s="136"/>
      <c r="D61" s="136"/>
      <c r="E61" s="136"/>
      <c r="F61" s="136"/>
      <c r="G61" s="136"/>
      <c r="H61" s="136"/>
      <c r="I61" s="136"/>
      <c r="J61" s="136"/>
      <c r="K61" s="136"/>
      <c r="L61" s="136"/>
      <c r="M61" s="136"/>
      <c r="N61" s="136"/>
      <c r="O61" s="136"/>
      <c r="P61" s="137"/>
    </row>
    <row r="62" spans="1:26" s="40" customFormat="1" x14ac:dyDescent="0.25">
      <c r="A62" s="132" t="s">
        <v>50</v>
      </c>
      <c r="B62" s="133"/>
      <c r="C62" s="133"/>
      <c r="D62" s="133"/>
      <c r="E62" s="133"/>
      <c r="F62" s="133"/>
      <c r="G62" s="133"/>
      <c r="H62" s="133"/>
      <c r="I62" s="133"/>
      <c r="J62" s="133"/>
      <c r="K62" s="133"/>
      <c r="L62" s="133"/>
      <c r="M62" s="133"/>
      <c r="N62" s="133"/>
      <c r="O62" s="133"/>
      <c r="P62" s="134"/>
      <c r="Q62" s="49"/>
      <c r="S62" s="41"/>
    </row>
    <row r="63" spans="1:26" s="40" customFormat="1" x14ac:dyDescent="0.25">
      <c r="A63" s="129" t="str">
        <f>S128</f>
        <v>-          Cykelparkeringen ska ha tillräcklig yta</v>
      </c>
      <c r="B63" s="130"/>
      <c r="C63" s="130"/>
      <c r="D63" s="130"/>
      <c r="E63" s="130"/>
      <c r="F63" s="130"/>
      <c r="G63" s="130"/>
      <c r="H63" s="130"/>
      <c r="I63" s="130"/>
      <c r="J63" s="130"/>
      <c r="K63" s="130"/>
      <c r="L63" s="130"/>
      <c r="M63" s="130"/>
      <c r="N63" s="130"/>
      <c r="O63" s="130"/>
      <c r="P63" s="131"/>
      <c r="Q63" s="49"/>
      <c r="S63" s="41"/>
    </row>
    <row r="64" spans="1:26" s="40" customFormat="1" x14ac:dyDescent="0.25">
      <c r="A64" s="129" t="str">
        <f>S129</f>
        <v>-          Cykelparkeringen ska möjliggöra ramlåsning. Cykelställ där endast framhjulet sitter fast är inte tillräckligt.</v>
      </c>
      <c r="B64" s="130"/>
      <c r="C64" s="130"/>
      <c r="D64" s="130"/>
      <c r="E64" s="130"/>
      <c r="F64" s="130"/>
      <c r="G64" s="130"/>
      <c r="H64" s="130"/>
      <c r="I64" s="130"/>
      <c r="J64" s="130"/>
      <c r="K64" s="130"/>
      <c r="L64" s="130"/>
      <c r="M64" s="130"/>
      <c r="N64" s="130"/>
      <c r="O64" s="130"/>
      <c r="P64" s="131"/>
      <c r="Q64" s="49"/>
      <c r="S64" s="41"/>
    </row>
    <row r="65" spans="1:19" s="50" customFormat="1" ht="15" customHeight="1" x14ac:dyDescent="0.25">
      <c r="A65" s="144" t="str">
        <f>S130</f>
        <v>-          I eller i närheten av cykelrummet/cykelrummen ska yta eller utrymme finnas för cykelfaciliteter såsom cykelpump, verktyg, servicebänk och möjlighet att spola av cykeln. Ytan eller platsen ska vara lättillgänglig från alla cykelrum. Oljefilter för spillvattnet ska finnas i anslutning till cykeltvätten.</v>
      </c>
      <c r="B65" s="145"/>
      <c r="C65" s="145"/>
      <c r="D65" s="145"/>
      <c r="E65" s="145"/>
      <c r="F65" s="145"/>
      <c r="G65" s="145"/>
      <c r="H65" s="145"/>
      <c r="I65" s="145"/>
      <c r="J65" s="145"/>
      <c r="K65" s="145"/>
      <c r="L65" s="145"/>
      <c r="M65" s="145"/>
      <c r="N65" s="145"/>
      <c r="O65" s="145"/>
      <c r="P65" s="146"/>
      <c r="Q65" s="51"/>
    </row>
    <row r="66" spans="1:19" s="50" customFormat="1" x14ac:dyDescent="0.25">
      <c r="A66" s="144"/>
      <c r="B66" s="145"/>
      <c r="C66" s="145"/>
      <c r="D66" s="145"/>
      <c r="E66" s="145"/>
      <c r="F66" s="145"/>
      <c r="G66" s="145"/>
      <c r="H66" s="145"/>
      <c r="I66" s="145"/>
      <c r="J66" s="145"/>
      <c r="K66" s="145"/>
      <c r="L66" s="145"/>
      <c r="M66" s="145"/>
      <c r="N66" s="145"/>
      <c r="O66" s="145"/>
      <c r="P66" s="146"/>
      <c r="Q66" s="51"/>
    </row>
    <row r="67" spans="1:19" s="40" customFormat="1" x14ac:dyDescent="0.25">
      <c r="A67" s="138" t="str">
        <f>S131</f>
        <v>-          Plats ska avsättas för parkering av cyklar som tar upp större utrymme såsom lådcyklar, cykelkärror etcetera. Rekommenderad andel är 5 % av antalet lägenheter.</v>
      </c>
      <c r="B67" s="139"/>
      <c r="C67" s="139"/>
      <c r="D67" s="139"/>
      <c r="E67" s="139"/>
      <c r="F67" s="139"/>
      <c r="G67" s="139"/>
      <c r="H67" s="139"/>
      <c r="I67" s="139"/>
      <c r="J67" s="139"/>
      <c r="K67" s="139"/>
      <c r="L67" s="139"/>
      <c r="M67" s="139"/>
      <c r="N67" s="139"/>
      <c r="O67" s="139"/>
      <c r="P67" s="140"/>
      <c r="Q67" s="49"/>
      <c r="S67" s="41"/>
    </row>
    <row r="68" spans="1:19" s="40" customFormat="1" ht="15" customHeight="1" x14ac:dyDescent="0.25">
      <c r="A68" s="147" t="str">
        <f>S132</f>
        <v>-          Utformningen ska ta hänsyn till att olika typer av cyklar har olika bredd och svängradier, exempelvis lådcyklar. Detta ställer krav på anpassning av dörrars bredd, hissar samt friyta mellan cyklar.</v>
      </c>
      <c r="B68" s="148"/>
      <c r="C68" s="148"/>
      <c r="D68" s="148"/>
      <c r="E68" s="148"/>
      <c r="F68" s="148"/>
      <c r="G68" s="148"/>
      <c r="H68" s="148"/>
      <c r="I68" s="148"/>
      <c r="J68" s="148"/>
      <c r="K68" s="148"/>
      <c r="L68" s="148"/>
      <c r="M68" s="148"/>
      <c r="N68" s="148"/>
      <c r="O68" s="148"/>
      <c r="P68" s="149"/>
      <c r="Q68" s="49"/>
      <c r="S68" s="41"/>
    </row>
    <row r="69" spans="1:19" s="40" customFormat="1" x14ac:dyDescent="0.25">
      <c r="A69" s="147"/>
      <c r="B69" s="148"/>
      <c r="C69" s="148"/>
      <c r="D69" s="148"/>
      <c r="E69" s="148"/>
      <c r="F69" s="148"/>
      <c r="G69" s="148"/>
      <c r="H69" s="148"/>
      <c r="I69" s="148"/>
      <c r="J69" s="148"/>
      <c r="K69" s="148"/>
      <c r="L69" s="148"/>
      <c r="M69" s="148"/>
      <c r="N69" s="148"/>
      <c r="O69" s="148"/>
      <c r="P69" s="149"/>
      <c r="Q69" s="49"/>
      <c r="S69" s="41"/>
    </row>
    <row r="70" spans="1:19" s="40" customFormat="1" x14ac:dyDescent="0.25">
      <c r="A70" s="141" t="str">
        <f>S133</f>
        <v>-          Det ska vara lätt att använda cykelparkeringarna utan att vara fysiskt stark. Detta ställer krav på typ av cykelparkering och automatiska dörröppnare.</v>
      </c>
      <c r="B70" s="142"/>
      <c r="C70" s="142"/>
      <c r="D70" s="142"/>
      <c r="E70" s="142"/>
      <c r="F70" s="142"/>
      <c r="G70" s="142"/>
      <c r="H70" s="142"/>
      <c r="I70" s="142"/>
      <c r="J70" s="142"/>
      <c r="K70" s="142"/>
      <c r="L70" s="142"/>
      <c r="M70" s="142"/>
      <c r="N70" s="142"/>
      <c r="O70" s="142"/>
      <c r="P70" s="143"/>
      <c r="Q70" s="49"/>
      <c r="S70" s="41"/>
    </row>
    <row r="71" spans="1:19" s="40" customFormat="1" x14ac:dyDescent="0.25">
      <c r="A71" s="138" t="str">
        <f>S134</f>
        <v>-          Cykelparkeringen ska vara lokaliserad närmare eller inom samma avstånd från entrén än motsvarande bilparkering.</v>
      </c>
      <c r="B71" s="139"/>
      <c r="C71" s="139"/>
      <c r="D71" s="139"/>
      <c r="E71" s="139"/>
      <c r="F71" s="139"/>
      <c r="G71" s="139"/>
      <c r="H71" s="139"/>
      <c r="I71" s="139"/>
      <c r="J71" s="139"/>
      <c r="K71" s="139"/>
      <c r="L71" s="139"/>
      <c r="M71" s="139"/>
      <c r="N71" s="139"/>
      <c r="O71" s="139"/>
      <c r="P71" s="140"/>
      <c r="Q71" s="49"/>
      <c r="S71" s="41"/>
    </row>
    <row r="72" spans="1:19" s="40" customFormat="1" x14ac:dyDescent="0.25">
      <c r="A72" s="138" t="str">
        <f>S135</f>
        <v>-          Det ska finnas barnvagnsrum som är skilt från cykelparkeringen.</v>
      </c>
      <c r="B72" s="139"/>
      <c r="C72" s="139"/>
      <c r="D72" s="139"/>
      <c r="E72" s="139"/>
      <c r="F72" s="139"/>
      <c r="G72" s="139"/>
      <c r="H72" s="139"/>
      <c r="I72" s="139"/>
      <c r="J72" s="139"/>
      <c r="K72" s="139"/>
      <c r="L72" s="139"/>
      <c r="M72" s="139"/>
      <c r="N72" s="139"/>
      <c r="O72" s="139"/>
      <c r="P72" s="140"/>
      <c r="Q72" s="49"/>
      <c r="S72" s="41"/>
    </row>
    <row r="73" spans="1:19" s="40" customFormat="1" x14ac:dyDescent="0.25">
      <c r="A73" s="132" t="s">
        <v>51</v>
      </c>
      <c r="B73" s="133"/>
      <c r="C73" s="133"/>
      <c r="D73" s="133"/>
      <c r="E73" s="133"/>
      <c r="F73" s="133"/>
      <c r="G73" s="133"/>
      <c r="H73" s="133"/>
      <c r="I73" s="133"/>
      <c r="J73" s="133"/>
      <c r="K73" s="133"/>
      <c r="L73" s="133"/>
      <c r="M73" s="133"/>
      <c r="N73" s="133"/>
      <c r="O73" s="133"/>
      <c r="P73" s="134"/>
      <c r="Q73" s="49"/>
      <c r="S73" s="41"/>
    </row>
    <row r="74" spans="1:19" s="40" customFormat="1" x14ac:dyDescent="0.25">
      <c r="A74" s="129" t="str">
        <f>S137</f>
        <v>-          Minst 30 % av parkeringsplatserna ska vara utrustade med laddstationer för bil.</v>
      </c>
      <c r="B74" s="130"/>
      <c r="C74" s="130"/>
      <c r="D74" s="130"/>
      <c r="E74" s="130"/>
      <c r="F74" s="130"/>
      <c r="G74" s="130"/>
      <c r="H74" s="130"/>
      <c r="I74" s="130"/>
      <c r="J74" s="130"/>
      <c r="K74" s="130"/>
      <c r="L74" s="130"/>
      <c r="M74" s="130"/>
      <c r="N74" s="130"/>
      <c r="O74" s="130"/>
      <c r="P74" s="131"/>
      <c r="Q74" s="49"/>
      <c r="S74" s="41"/>
    </row>
    <row r="75" spans="1:19" s="40" customFormat="1" x14ac:dyDescent="0.25">
      <c r="A75" s="129" t="str">
        <f>S138</f>
        <v>-          Minst 30 % av parkeringsplatserna ska vara förberedda för framtida behov av laddstationer för bil.</v>
      </c>
      <c r="B75" s="130"/>
      <c r="C75" s="130"/>
      <c r="D75" s="130"/>
      <c r="E75" s="130"/>
      <c r="F75" s="130"/>
      <c r="G75" s="130"/>
      <c r="H75" s="130"/>
      <c r="I75" s="130"/>
      <c r="J75" s="130"/>
      <c r="K75" s="130"/>
      <c r="L75" s="130"/>
      <c r="M75" s="130"/>
      <c r="N75" s="130"/>
      <c r="O75" s="130"/>
      <c r="P75" s="131"/>
      <c r="Q75" s="49"/>
      <c r="S75" s="41"/>
    </row>
    <row r="76" spans="1:19" s="40" customFormat="1" x14ac:dyDescent="0.25">
      <c r="A76" s="126" t="s">
        <v>55</v>
      </c>
      <c r="B76" s="127"/>
      <c r="C76" s="127"/>
      <c r="D76" s="127"/>
      <c r="E76" s="127"/>
      <c r="F76" s="127"/>
      <c r="G76" s="127"/>
      <c r="H76" s="127"/>
      <c r="I76" s="127"/>
      <c r="J76" s="127"/>
      <c r="K76" s="127"/>
      <c r="L76" s="127"/>
      <c r="M76" s="127"/>
      <c r="N76" s="127"/>
      <c r="O76" s="127"/>
      <c r="P76" s="128"/>
      <c r="Q76" s="49"/>
      <c r="S76" s="41"/>
    </row>
    <row r="77" spans="1:19" s="40" customFormat="1" ht="15" customHeight="1" x14ac:dyDescent="0.25">
      <c r="A77" s="138" t="str">
        <f>S140</f>
        <v>-          I stadsutvecklingsprojekt där utbyggnad av kollektivtrafik planeras men inte är i drift ska goda förutsättningar för mobilitet säkerställas av exploatören/exploatörerna. Detta ska finnas från att de första flyttar in till dess att planerad kollektivtrafik kan användas.</v>
      </c>
      <c r="B77" s="139"/>
      <c r="C77" s="139"/>
      <c r="D77" s="139"/>
      <c r="E77" s="139"/>
      <c r="F77" s="139"/>
      <c r="G77" s="139"/>
      <c r="H77" s="139"/>
      <c r="I77" s="139"/>
      <c r="J77" s="139"/>
      <c r="K77" s="139"/>
      <c r="L77" s="139"/>
      <c r="M77" s="139"/>
      <c r="N77" s="139"/>
      <c r="O77" s="139"/>
      <c r="P77" s="140"/>
      <c r="Q77" s="49"/>
      <c r="S77" s="41"/>
    </row>
    <row r="78" spans="1:19" s="40" customFormat="1" x14ac:dyDescent="0.25">
      <c r="A78" s="138"/>
      <c r="B78" s="139"/>
      <c r="C78" s="139"/>
      <c r="D78" s="139"/>
      <c r="E78" s="139"/>
      <c r="F78" s="139"/>
      <c r="G78" s="139"/>
      <c r="H78" s="139"/>
      <c r="I78" s="139"/>
      <c r="J78" s="139"/>
      <c r="K78" s="139"/>
      <c r="L78" s="139"/>
      <c r="M78" s="139"/>
      <c r="N78" s="139"/>
      <c r="O78" s="139"/>
      <c r="P78" s="140"/>
      <c r="Q78" s="49"/>
      <c r="S78" s="41"/>
    </row>
    <row r="79" spans="1:19" s="40" customFormat="1" x14ac:dyDescent="0.25">
      <c r="A79" s="126" t="s">
        <v>56</v>
      </c>
      <c r="B79" s="127"/>
      <c r="C79" s="127"/>
      <c r="D79" s="127"/>
      <c r="E79" s="127"/>
      <c r="F79" s="127"/>
      <c r="G79" s="127"/>
      <c r="H79" s="127"/>
      <c r="I79" s="127"/>
      <c r="J79" s="127"/>
      <c r="K79" s="127"/>
      <c r="L79" s="127"/>
      <c r="M79" s="127"/>
      <c r="N79" s="127"/>
      <c r="O79" s="127"/>
      <c r="P79" s="128"/>
      <c r="Q79" s="49"/>
      <c r="S79" s="41"/>
    </row>
    <row r="80" spans="1:19" s="40" customFormat="1" ht="15" customHeight="1" x14ac:dyDescent="0.25">
      <c r="A80" s="144" t="str">
        <f>S142</f>
        <v>-          Samtliga boende ska erbjudas ett kostnadsfritt medlemskap i bilpool i minst 10 år från den dag de flyttar in. Medlemskap är kopplat till lägenheten och ska erbjudas nya hyresgäster eller bostadsrättsinnehavare som flyttar in under tioårsperioden.</v>
      </c>
      <c r="B80" s="145"/>
      <c r="C80" s="145"/>
      <c r="D80" s="145"/>
      <c r="E80" s="145"/>
      <c r="F80" s="145"/>
      <c r="G80" s="145"/>
      <c r="H80" s="145"/>
      <c r="I80" s="145"/>
      <c r="J80" s="145"/>
      <c r="K80" s="145"/>
      <c r="L80" s="145"/>
      <c r="M80" s="145"/>
      <c r="N80" s="145"/>
      <c r="O80" s="145"/>
      <c r="P80" s="146"/>
      <c r="Q80" s="49"/>
      <c r="S80" s="41"/>
    </row>
    <row r="81" spans="1:19" s="40" customFormat="1" x14ac:dyDescent="0.25">
      <c r="A81" s="144"/>
      <c r="B81" s="145"/>
      <c r="C81" s="145"/>
      <c r="D81" s="145"/>
      <c r="E81" s="145"/>
      <c r="F81" s="145"/>
      <c r="G81" s="145"/>
      <c r="H81" s="145"/>
      <c r="I81" s="145"/>
      <c r="J81" s="145"/>
      <c r="K81" s="145"/>
      <c r="L81" s="145"/>
      <c r="M81" s="145"/>
      <c r="N81" s="145"/>
      <c r="O81" s="145"/>
      <c r="P81" s="146"/>
      <c r="Q81" s="49"/>
      <c r="S81" s="41"/>
    </row>
    <row r="82" spans="1:19" s="40" customFormat="1" x14ac:dyDescent="0.25">
      <c r="A82" s="129" t="str">
        <f>S143</f>
        <v>-          En parkeringsplats per 50 lägenheter ska reserveras för bilpool. När färre än 50 lägenheter byggs ska medlemskap bekostas i närliggande bilpool.</v>
      </c>
      <c r="B82" s="130"/>
      <c r="C82" s="130"/>
      <c r="D82" s="130"/>
      <c r="E82" s="130"/>
      <c r="F82" s="130"/>
      <c r="G82" s="130"/>
      <c r="H82" s="130"/>
      <c r="I82" s="130"/>
      <c r="J82" s="130"/>
      <c r="K82" s="130"/>
      <c r="L82" s="130"/>
      <c r="M82" s="130"/>
      <c r="N82" s="130"/>
      <c r="O82" s="130"/>
      <c r="P82" s="131"/>
      <c r="Q82" s="49"/>
      <c r="S82" s="41"/>
    </row>
    <row r="83" spans="1:19" s="40" customFormat="1" x14ac:dyDescent="0.25">
      <c r="A83" s="129" t="str">
        <f>S144</f>
        <v>-          Bilpoolsbilar ska ha egna parkeringsplatser utöver ordinarie parkeringstal.</v>
      </c>
      <c r="B83" s="130"/>
      <c r="C83" s="130"/>
      <c r="D83" s="130"/>
      <c r="E83" s="130"/>
      <c r="F83" s="130"/>
      <c r="G83" s="130"/>
      <c r="H83" s="130"/>
      <c r="I83" s="130"/>
      <c r="J83" s="130"/>
      <c r="K83" s="130"/>
      <c r="L83" s="130"/>
      <c r="M83" s="130"/>
      <c r="N83" s="130"/>
      <c r="O83" s="130"/>
      <c r="P83" s="131"/>
      <c r="Q83" s="49"/>
      <c r="S83" s="41"/>
    </row>
    <row r="84" spans="1:19" s="40" customFormat="1" x14ac:dyDescent="0.25">
      <c r="A84" s="129" t="str">
        <f>S145</f>
        <v>-          Parkeringsplatser för bilpool ska vara lokaliserade närmare entrén än övriga parkeringsplatser för bil. De kan med fördel lokaliseras utomhus.</v>
      </c>
      <c r="B84" s="130"/>
      <c r="C84" s="130"/>
      <c r="D84" s="130"/>
      <c r="E84" s="130"/>
      <c r="F84" s="130"/>
      <c r="G84" s="130"/>
      <c r="H84" s="130"/>
      <c r="I84" s="130"/>
      <c r="J84" s="130"/>
      <c r="K84" s="130"/>
      <c r="L84" s="130"/>
      <c r="M84" s="130"/>
      <c r="N84" s="130"/>
      <c r="O84" s="130"/>
      <c r="P84" s="131"/>
      <c r="Q84" s="49"/>
      <c r="S84" s="41"/>
    </row>
    <row r="85" spans="1:19" s="40" customFormat="1" x14ac:dyDescent="0.25">
      <c r="A85" s="129" t="str">
        <f>S146</f>
        <v>-          Bilpoolsparkering ska ligga på kvartersmark.</v>
      </c>
      <c r="B85" s="130"/>
      <c r="C85" s="130"/>
      <c r="D85" s="130"/>
      <c r="E85" s="130"/>
      <c r="F85" s="130"/>
      <c r="G85" s="130"/>
      <c r="H85" s="130"/>
      <c r="I85" s="130"/>
      <c r="J85" s="130"/>
      <c r="K85" s="130"/>
      <c r="L85" s="130"/>
      <c r="M85" s="130"/>
      <c r="N85" s="130"/>
      <c r="O85" s="130"/>
      <c r="P85" s="131"/>
      <c r="Q85" s="49"/>
      <c r="S85" s="41"/>
    </row>
    <row r="86" spans="1:19" s="40" customFormat="1" x14ac:dyDescent="0.25">
      <c r="A86" s="129" t="str">
        <f>S147</f>
        <v>-          Bilpoolsbilen ska vara tillgänglig för andra bilpoolsmedlemmar utanför fastigheten att använda.</v>
      </c>
      <c r="B86" s="130"/>
      <c r="C86" s="130"/>
      <c r="D86" s="130"/>
      <c r="E86" s="130"/>
      <c r="F86" s="130"/>
      <c r="G86" s="130"/>
      <c r="H86" s="130"/>
      <c r="I86" s="130"/>
      <c r="J86" s="130"/>
      <c r="K86" s="130"/>
      <c r="L86" s="130"/>
      <c r="M86" s="130"/>
      <c r="N86" s="130"/>
      <c r="O86" s="130"/>
      <c r="P86" s="131"/>
      <c r="Q86" s="49"/>
      <c r="S86" s="41"/>
    </row>
    <row r="87" spans="1:19" s="40" customFormat="1" x14ac:dyDescent="0.25">
      <c r="A87" s="126" t="s">
        <v>63</v>
      </c>
      <c r="B87" s="127"/>
      <c r="C87" s="127"/>
      <c r="D87" s="127"/>
      <c r="E87" s="127"/>
      <c r="F87" s="127"/>
      <c r="G87" s="127"/>
      <c r="H87" s="127"/>
      <c r="I87" s="127"/>
      <c r="J87" s="127"/>
      <c r="K87" s="127"/>
      <c r="L87" s="127"/>
      <c r="M87" s="127"/>
      <c r="N87" s="127"/>
      <c r="O87" s="127"/>
      <c r="P87" s="128"/>
      <c r="Q87" s="49"/>
      <c r="S87" s="41"/>
    </row>
    <row r="88" spans="1:19" s="40" customFormat="1" ht="15" customHeight="1" x14ac:dyDescent="0.25">
      <c r="A88" s="129" t="str">
        <f>S149</f>
        <v>-          I tidigt skede ska hyresgäster och lägenhetsinnehavare informeras om att planeringen utgått från att främja hållbart resande och att tillgången till parkeringsplatser för bil är begränsad. Hyresgäster och lägenhetsinnehavare ska även informeras om hållbara resealternativ vid intresseanmälan och kontinuerligt fram till inflyttning. Informationen ska lämnas vidare till nästkommande hyresgäst/lägenhetsinnehavare.</v>
      </c>
      <c r="B88" s="130"/>
      <c r="C88" s="130"/>
      <c r="D88" s="130"/>
      <c r="E88" s="130"/>
      <c r="F88" s="130"/>
      <c r="G88" s="130"/>
      <c r="H88" s="130"/>
      <c r="I88" s="130"/>
      <c r="J88" s="130"/>
      <c r="K88" s="130"/>
      <c r="L88" s="130"/>
      <c r="M88" s="130"/>
      <c r="N88" s="130"/>
      <c r="O88" s="130"/>
      <c r="P88" s="131"/>
      <c r="Q88" s="49"/>
      <c r="S88" s="41"/>
    </row>
    <row r="89" spans="1:19" s="40" customFormat="1" x14ac:dyDescent="0.25">
      <c r="A89" s="129"/>
      <c r="B89" s="130"/>
      <c r="C89" s="130"/>
      <c r="D89" s="130"/>
      <c r="E89" s="130"/>
      <c r="F89" s="130"/>
      <c r="G89" s="130"/>
      <c r="H89" s="130"/>
      <c r="I89" s="130"/>
      <c r="J89" s="130"/>
      <c r="K89" s="130"/>
      <c r="L89" s="130"/>
      <c r="M89" s="130"/>
      <c r="N89" s="130"/>
      <c r="O89" s="130"/>
      <c r="P89" s="131"/>
      <c r="Q89" s="49"/>
      <c r="S89" s="41"/>
    </row>
    <row r="90" spans="1:19" s="40" customFormat="1" x14ac:dyDescent="0.25">
      <c r="A90" s="129"/>
      <c r="B90" s="130"/>
      <c r="C90" s="130"/>
      <c r="D90" s="130"/>
      <c r="E90" s="130"/>
      <c r="F90" s="130"/>
      <c r="G90" s="130"/>
      <c r="H90" s="130"/>
      <c r="I90" s="130"/>
      <c r="J90" s="130"/>
      <c r="K90" s="130"/>
      <c r="L90" s="130"/>
      <c r="M90" s="130"/>
      <c r="N90" s="130"/>
      <c r="O90" s="130"/>
      <c r="P90" s="131"/>
      <c r="Q90" s="49"/>
      <c r="S90" s="41"/>
    </row>
    <row r="91" spans="1:19" s="40" customFormat="1" ht="15" customHeight="1" x14ac:dyDescent="0.25">
      <c r="A91" s="138" t="str">
        <f>S150</f>
        <v>-          Kontinuerlig marknadsföring av mobilitetsåtgärder och hållbara resealternativ ska riktas till de boende från inflytt och tio år framåt, minst två gånger per år.</v>
      </c>
      <c r="B91" s="139"/>
      <c r="C91" s="139"/>
      <c r="D91" s="139"/>
      <c r="E91" s="139"/>
      <c r="F91" s="139"/>
      <c r="G91" s="139"/>
      <c r="H91" s="139"/>
      <c r="I91" s="139"/>
      <c r="J91" s="139"/>
      <c r="K91" s="139"/>
      <c r="L91" s="139"/>
      <c r="M91" s="139"/>
      <c r="N91" s="139"/>
      <c r="O91" s="139"/>
      <c r="P91" s="140"/>
      <c r="Q91" s="49"/>
      <c r="S91" s="41"/>
    </row>
    <row r="92" spans="1:19" s="40" customFormat="1" x14ac:dyDescent="0.25">
      <c r="A92" s="126" t="s">
        <v>76</v>
      </c>
      <c r="B92" s="127"/>
      <c r="C92" s="127"/>
      <c r="D92" s="127"/>
      <c r="E92" s="127"/>
      <c r="F92" s="127"/>
      <c r="G92" s="127"/>
      <c r="H92" s="127"/>
      <c r="I92" s="127"/>
      <c r="J92" s="127"/>
      <c r="K92" s="127"/>
      <c r="L92" s="127"/>
      <c r="M92" s="127"/>
      <c r="N92" s="127"/>
      <c r="O92" s="127"/>
      <c r="P92" s="128"/>
      <c r="Q92" s="49"/>
      <c r="S92" s="41"/>
    </row>
    <row r="93" spans="1:19" s="40" customFormat="1" ht="15" customHeight="1" x14ac:dyDescent="0.25">
      <c r="A93" s="138" t="str">
        <f>S152</f>
        <v>-          Vid inflyttning ska ett årskort för resor med SL ingå till en vuxen per lägenhet. SL-kortet tillfaller de som blir folkbokförda på adressen vid byggnadens färdigställande.</v>
      </c>
      <c r="B93" s="139"/>
      <c r="C93" s="139"/>
      <c r="D93" s="139"/>
      <c r="E93" s="139"/>
      <c r="F93" s="139"/>
      <c r="G93" s="139"/>
      <c r="H93" s="139"/>
      <c r="I93" s="139"/>
      <c r="J93" s="139"/>
      <c r="K93" s="139"/>
      <c r="L93" s="139"/>
      <c r="M93" s="139"/>
      <c r="N93" s="139"/>
      <c r="O93" s="139"/>
      <c r="P93" s="140"/>
      <c r="Q93" s="49"/>
      <c r="S93" s="41"/>
    </row>
    <row r="94" spans="1:19" s="40" customFormat="1" x14ac:dyDescent="0.25">
      <c r="A94" s="126" t="s">
        <v>77</v>
      </c>
      <c r="B94" s="127"/>
      <c r="C94" s="127"/>
      <c r="D94" s="127"/>
      <c r="E94" s="127"/>
      <c r="F94" s="127"/>
      <c r="G94" s="127"/>
      <c r="H94" s="127"/>
      <c r="I94" s="127"/>
      <c r="J94" s="127"/>
      <c r="K94" s="127"/>
      <c r="L94" s="127"/>
      <c r="M94" s="127"/>
      <c r="N94" s="127"/>
      <c r="O94" s="127"/>
      <c r="P94" s="128"/>
      <c r="Q94" s="49"/>
      <c r="S94" s="41"/>
    </row>
    <row r="95" spans="1:19" s="40" customFormat="1" x14ac:dyDescent="0.25">
      <c r="A95" s="129" t="str">
        <f>S154</f>
        <v>-          Samtliga boende ska erbjudas ett kostnadsfritt medlemskap i cykelpool i minst 10 år från den dag de flyttar in.</v>
      </c>
      <c r="B95" s="130"/>
      <c r="C95" s="130"/>
      <c r="D95" s="130"/>
      <c r="E95" s="130"/>
      <c r="F95" s="130"/>
      <c r="G95" s="130"/>
      <c r="H95" s="130"/>
      <c r="I95" s="130"/>
      <c r="J95" s="130"/>
      <c r="K95" s="130"/>
      <c r="L95" s="130"/>
      <c r="M95" s="130"/>
      <c r="N95" s="130"/>
      <c r="O95" s="130"/>
      <c r="P95" s="131"/>
      <c r="Q95" s="49"/>
      <c r="S95" s="41"/>
    </row>
    <row r="96" spans="1:19" s="40" customFormat="1" x14ac:dyDescent="0.25">
      <c r="A96" s="129" t="str">
        <f>S155</f>
        <v>-          Medlemskapet är kopplat till lägenheten och ska erbjudas nya hyresgäster eller bostadsrättsinnehavare som flyttar in under tioårsperioden.</v>
      </c>
      <c r="B96" s="130"/>
      <c r="C96" s="130"/>
      <c r="D96" s="130"/>
      <c r="E96" s="130"/>
      <c r="F96" s="130"/>
      <c r="G96" s="130"/>
      <c r="H96" s="130"/>
      <c r="I96" s="130"/>
      <c r="J96" s="130"/>
      <c r="K96" s="130"/>
      <c r="L96" s="130"/>
      <c r="M96" s="130"/>
      <c r="N96" s="130"/>
      <c r="O96" s="130"/>
      <c r="P96" s="131"/>
      <c r="Q96" s="49"/>
      <c r="S96" s="41"/>
    </row>
    <row r="97" spans="1:26" s="40" customFormat="1" x14ac:dyDescent="0.25">
      <c r="A97" s="129" t="str">
        <f>S156</f>
        <v>-          Poolcyklarna ska ha egna parkeringsplatser utöver parkeringstalen för cykel.</v>
      </c>
      <c r="B97" s="130"/>
      <c r="C97" s="130"/>
      <c r="D97" s="130"/>
      <c r="E97" s="130"/>
      <c r="F97" s="130"/>
      <c r="G97" s="130"/>
      <c r="H97" s="130"/>
      <c r="I97" s="130"/>
      <c r="J97" s="130"/>
      <c r="K97" s="130"/>
      <c r="L97" s="130"/>
      <c r="M97" s="130"/>
      <c r="N97" s="130"/>
      <c r="O97" s="130"/>
      <c r="P97" s="131"/>
      <c r="Q97" s="49"/>
      <c r="S97" s="41"/>
    </row>
    <row r="98" spans="1:26" s="40" customFormat="1" x14ac:dyDescent="0.25">
      <c r="A98" s="129" t="str">
        <f>S157</f>
        <v>-          Det är lämpligt att tillhandahålla en elcykel och två eldrivna lådcyklar per 50 lägenheter. Till elcyklarna ska dubbdäck ingå.</v>
      </c>
      <c r="B98" s="130"/>
      <c r="C98" s="130"/>
      <c r="D98" s="130"/>
      <c r="E98" s="130"/>
      <c r="F98" s="130"/>
      <c r="G98" s="130"/>
      <c r="H98" s="130"/>
      <c r="I98" s="130"/>
      <c r="J98" s="130"/>
      <c r="K98" s="130"/>
      <c r="L98" s="130"/>
      <c r="M98" s="130"/>
      <c r="N98" s="130"/>
      <c r="O98" s="130"/>
      <c r="P98" s="131"/>
      <c r="Q98" s="49"/>
      <c r="S98" s="41"/>
    </row>
    <row r="99" spans="1:26" s="40" customFormat="1" x14ac:dyDescent="0.25">
      <c r="A99" s="126" t="s">
        <v>78</v>
      </c>
      <c r="B99" s="127"/>
      <c r="C99" s="127"/>
      <c r="D99" s="127"/>
      <c r="E99" s="127"/>
      <c r="F99" s="127"/>
      <c r="G99" s="127"/>
      <c r="H99" s="127"/>
      <c r="I99" s="127"/>
      <c r="J99" s="127"/>
      <c r="K99" s="127"/>
      <c r="L99" s="127"/>
      <c r="M99" s="127"/>
      <c r="N99" s="127"/>
      <c r="O99" s="127"/>
      <c r="P99" s="128"/>
      <c r="Q99" s="49"/>
      <c r="S99" s="41"/>
    </row>
    <row r="100" spans="1:26" s="40" customFormat="1" ht="15" customHeight="1" x14ac:dyDescent="0.25">
      <c r="A100" s="138" t="str">
        <f>S159</f>
        <v>-          Nivå 5 används vid särskilda förutsättningar och i undantagsfall. Exploatören redovisar flera väl genomtänkta och innovativa förslag på ytterligare mobilitetsåtgärder. Åtgärdernas relevans och effekt bedöms av sakkunnig handläggare inom staden. Beslut fattas av politisk nämnd med ansvar för trafikfrågor.</v>
      </c>
      <c r="B100" s="139"/>
      <c r="C100" s="139"/>
      <c r="D100" s="139"/>
      <c r="E100" s="139"/>
      <c r="F100" s="139"/>
      <c r="G100" s="139"/>
      <c r="H100" s="139"/>
      <c r="I100" s="139"/>
      <c r="J100" s="139"/>
      <c r="K100" s="139"/>
      <c r="L100" s="139"/>
      <c r="M100" s="139"/>
      <c r="N100" s="139"/>
      <c r="O100" s="139"/>
      <c r="P100" s="140"/>
      <c r="Q100" s="49"/>
      <c r="S100" s="41"/>
    </row>
    <row r="101" spans="1:26" s="40" customFormat="1" x14ac:dyDescent="0.25">
      <c r="A101" s="138"/>
      <c r="B101" s="139"/>
      <c r="C101" s="139"/>
      <c r="D101" s="139"/>
      <c r="E101" s="139"/>
      <c r="F101" s="139"/>
      <c r="G101" s="139"/>
      <c r="H101" s="139"/>
      <c r="I101" s="139"/>
      <c r="J101" s="139"/>
      <c r="K101" s="139"/>
      <c r="L101" s="139"/>
      <c r="M101" s="139"/>
      <c r="N101" s="139"/>
      <c r="O101" s="139"/>
      <c r="P101" s="140"/>
      <c r="Q101" s="49"/>
      <c r="S101" s="41"/>
    </row>
    <row r="102" spans="1:26" s="40" customFormat="1" x14ac:dyDescent="0.25">
      <c r="A102" s="155" t="s">
        <v>79</v>
      </c>
      <c r="B102" s="156"/>
      <c r="C102" s="156"/>
      <c r="D102" s="156"/>
      <c r="E102" s="156"/>
      <c r="F102" s="156"/>
      <c r="G102" s="156"/>
      <c r="H102" s="156"/>
      <c r="I102" s="156"/>
      <c r="J102" s="156"/>
      <c r="K102" s="156"/>
      <c r="L102" s="156"/>
      <c r="M102" s="156"/>
      <c r="N102" s="156"/>
      <c r="O102" s="156"/>
      <c r="P102" s="157"/>
      <c r="Q102" s="49"/>
      <c r="S102" s="41"/>
    </row>
    <row r="103" spans="1:26" s="40" customFormat="1" ht="15" customHeight="1" x14ac:dyDescent="0.25">
      <c r="A103" s="138" t="str">
        <f>IF(B31="Nivå 2",S161,IF(B31="Nivå 3",S162,IF(B31="Nivå 4",S163,IF(B31="Nivå 5",S164,""))))</f>
        <v/>
      </c>
      <c r="B103" s="139"/>
      <c r="C103" s="139"/>
      <c r="D103" s="139"/>
      <c r="E103" s="139"/>
      <c r="F103" s="139"/>
      <c r="G103" s="139"/>
      <c r="H103" s="139"/>
      <c r="I103" s="139"/>
      <c r="J103" s="139"/>
      <c r="K103" s="139"/>
      <c r="L103" s="139"/>
      <c r="M103" s="139"/>
      <c r="N103" s="139"/>
      <c r="O103" s="139"/>
      <c r="P103" s="140"/>
      <c r="Q103" s="49"/>
      <c r="S103" s="41"/>
    </row>
    <row r="104" spans="1:26" s="40" customFormat="1" ht="15.75" thickBot="1" x14ac:dyDescent="0.3">
      <c r="A104" s="152"/>
      <c r="B104" s="153"/>
      <c r="C104" s="153"/>
      <c r="D104" s="153"/>
      <c r="E104" s="153"/>
      <c r="F104" s="153"/>
      <c r="G104" s="153"/>
      <c r="H104" s="153"/>
      <c r="I104" s="153"/>
      <c r="J104" s="153"/>
      <c r="K104" s="153"/>
      <c r="L104" s="153"/>
      <c r="M104" s="153"/>
      <c r="N104" s="153"/>
      <c r="O104" s="153"/>
      <c r="P104" s="154"/>
      <c r="Q104" s="49"/>
      <c r="S104" s="41"/>
    </row>
    <row r="105" spans="1:26" x14ac:dyDescent="0.25">
      <c r="A105" s="77" t="s">
        <v>34</v>
      </c>
      <c r="B105" s="78"/>
      <c r="C105" s="78"/>
      <c r="D105" s="78"/>
      <c r="E105" s="78"/>
      <c r="F105" s="78"/>
      <c r="G105" s="78"/>
      <c r="H105" s="78"/>
      <c r="I105" s="78"/>
      <c r="J105" s="78"/>
      <c r="K105" s="78"/>
      <c r="L105" s="78"/>
      <c r="M105" s="78"/>
      <c r="N105" s="78"/>
      <c r="O105" s="78"/>
      <c r="P105" s="79"/>
      <c r="T105" s="38"/>
      <c r="U105" s="38"/>
      <c r="V105" s="38"/>
      <c r="W105" s="38"/>
      <c r="X105" s="38"/>
      <c r="Y105" s="38"/>
      <c r="Z105" s="38"/>
    </row>
    <row r="106" spans="1:26" ht="15.75" thickBot="1" x14ac:dyDescent="0.3">
      <c r="A106" s="80"/>
      <c r="B106" s="81"/>
      <c r="C106" s="81"/>
      <c r="D106" s="81"/>
      <c r="E106" s="81"/>
      <c r="F106" s="81"/>
      <c r="G106" s="81"/>
      <c r="H106" s="81"/>
      <c r="I106" s="81"/>
      <c r="J106" s="81"/>
      <c r="K106" s="81"/>
      <c r="L106" s="81"/>
      <c r="M106" s="81"/>
      <c r="N106" s="81"/>
      <c r="O106" s="81"/>
      <c r="P106" s="82"/>
      <c r="T106" s="39"/>
      <c r="U106" s="39"/>
      <c r="V106" s="39"/>
      <c r="W106" s="39"/>
      <c r="X106" s="39"/>
      <c r="Y106" s="39"/>
      <c r="Z106" s="39"/>
    </row>
    <row r="128" spans="19:19" hidden="1" x14ac:dyDescent="0.25">
      <c r="S128" s="42" t="s">
        <v>42</v>
      </c>
    </row>
    <row r="129" spans="19:19" hidden="1" x14ac:dyDescent="0.25">
      <c r="S129" s="42" t="s">
        <v>43</v>
      </c>
    </row>
    <row r="130" spans="19:19" hidden="1" x14ac:dyDescent="0.25">
      <c r="S130" s="42" t="s">
        <v>44</v>
      </c>
    </row>
    <row r="131" spans="19:19" hidden="1" x14ac:dyDescent="0.25">
      <c r="S131" s="42" t="s">
        <v>45</v>
      </c>
    </row>
    <row r="132" spans="19:19" hidden="1" x14ac:dyDescent="0.25">
      <c r="S132" s="42" t="s">
        <v>46</v>
      </c>
    </row>
    <row r="133" spans="19:19" hidden="1" x14ac:dyDescent="0.25">
      <c r="S133" s="42" t="s">
        <v>47</v>
      </c>
    </row>
    <row r="134" spans="19:19" hidden="1" x14ac:dyDescent="0.25">
      <c r="S134" s="42" t="s">
        <v>48</v>
      </c>
    </row>
    <row r="135" spans="19:19" hidden="1" x14ac:dyDescent="0.25">
      <c r="S135" s="43" t="s">
        <v>49</v>
      </c>
    </row>
    <row r="136" spans="19:19" hidden="1" x14ac:dyDescent="0.25"/>
    <row r="137" spans="19:19" hidden="1" x14ac:dyDescent="0.25">
      <c r="S137" s="44" t="s">
        <v>53</v>
      </c>
    </row>
    <row r="138" spans="19:19" hidden="1" x14ac:dyDescent="0.25">
      <c r="S138" s="45" t="s">
        <v>52</v>
      </c>
    </row>
    <row r="139" spans="19:19" hidden="1" x14ac:dyDescent="0.25"/>
    <row r="140" spans="19:19" hidden="1" x14ac:dyDescent="0.25">
      <c r="S140" s="45" t="s">
        <v>54</v>
      </c>
    </row>
    <row r="141" spans="19:19" hidden="1" x14ac:dyDescent="0.25"/>
    <row r="142" spans="19:19" hidden="1" x14ac:dyDescent="0.25">
      <c r="S142" s="42" t="s">
        <v>57</v>
      </c>
    </row>
    <row r="143" spans="19:19" hidden="1" x14ac:dyDescent="0.25">
      <c r="S143" s="42" t="s">
        <v>58</v>
      </c>
    </row>
    <row r="144" spans="19:19" hidden="1" x14ac:dyDescent="0.25">
      <c r="S144" s="42" t="s">
        <v>60</v>
      </c>
    </row>
    <row r="145" spans="19:19" hidden="1" x14ac:dyDescent="0.25">
      <c r="S145" s="42" t="s">
        <v>59</v>
      </c>
    </row>
    <row r="146" spans="19:19" hidden="1" x14ac:dyDescent="0.25">
      <c r="S146" s="42" t="s">
        <v>62</v>
      </c>
    </row>
    <row r="147" spans="19:19" hidden="1" x14ac:dyDescent="0.25">
      <c r="S147" s="43" t="s">
        <v>61</v>
      </c>
    </row>
    <row r="148" spans="19:19" hidden="1" x14ac:dyDescent="0.25">
      <c r="S148" s="43"/>
    </row>
    <row r="149" spans="19:19" hidden="1" x14ac:dyDescent="0.25">
      <c r="S149" s="42" t="s">
        <v>64</v>
      </c>
    </row>
    <row r="150" spans="19:19" hidden="1" x14ac:dyDescent="0.25">
      <c r="S150" s="43" t="s">
        <v>65</v>
      </c>
    </row>
    <row r="151" spans="19:19" hidden="1" x14ac:dyDescent="0.25">
      <c r="S151" s="43"/>
    </row>
    <row r="152" spans="19:19" hidden="1" x14ac:dyDescent="0.25">
      <c r="S152" s="43" t="s">
        <v>66</v>
      </c>
    </row>
    <row r="153" spans="19:19" hidden="1" x14ac:dyDescent="0.25">
      <c r="S153" s="43"/>
    </row>
    <row r="154" spans="19:19" hidden="1" x14ac:dyDescent="0.25">
      <c r="S154" s="42" t="s">
        <v>67</v>
      </c>
    </row>
    <row r="155" spans="19:19" hidden="1" x14ac:dyDescent="0.25">
      <c r="S155" s="42" t="s">
        <v>69</v>
      </c>
    </row>
    <row r="156" spans="19:19" hidden="1" x14ac:dyDescent="0.25">
      <c r="S156" s="42" t="s">
        <v>68</v>
      </c>
    </row>
    <row r="157" spans="19:19" hidden="1" x14ac:dyDescent="0.25">
      <c r="S157" s="43" t="s">
        <v>70</v>
      </c>
    </row>
    <row r="158" spans="19:19" hidden="1" x14ac:dyDescent="0.25">
      <c r="S158" s="43"/>
    </row>
    <row r="159" spans="19:19" hidden="1" x14ac:dyDescent="0.25">
      <c r="S159" s="43" t="s">
        <v>71</v>
      </c>
    </row>
    <row r="160" spans="19:19" hidden="1" x14ac:dyDescent="0.25">
      <c r="S160" s="43"/>
    </row>
    <row r="161" spans="19:19" hidden="1" x14ac:dyDescent="0.25">
      <c r="S161" s="43" t="s">
        <v>72</v>
      </c>
    </row>
    <row r="162" spans="19:19" hidden="1" x14ac:dyDescent="0.25">
      <c r="S162" s="46" t="s">
        <v>73</v>
      </c>
    </row>
    <row r="163" spans="19:19" hidden="1" x14ac:dyDescent="0.25">
      <c r="S163" s="46" t="s">
        <v>74</v>
      </c>
    </row>
    <row r="164" spans="19:19" ht="15" hidden="1" customHeight="1" x14ac:dyDescent="0.25">
      <c r="S164" s="46" t="s">
        <v>75</v>
      </c>
    </row>
    <row r="165" spans="19:19" x14ac:dyDescent="0.25">
      <c r="S165" s="43"/>
    </row>
  </sheetData>
  <sheetProtection algorithmName="SHA-512" hashValue="EODhSI6gICot8aCaPkeYma8qHFZNWuTP95qK5z2XUkrQxEyu9K9UIlwUSOfAI8QTEHke28lixx5DvNpS4qJdLQ==" saltValue="n9HHFBShYfDBJpSqpGD2Pw==" spinCount="100000" sheet="1" objects="1" scenarios="1"/>
  <protectedRanges>
    <protectedRange sqref="B31:C31" name="Droplista" securityDescriptor="O:WDG:WDD:(A;;CC;;;WD)"/>
    <protectedRange sqref="B11:C13" name="Lghstorlek" securityDescriptor="O:WDG:WDD:(A;;CC;;;WD)"/>
    <protectedRange sqref="B5:F7" name="Plan" securityDescriptor="O:WDG:WDD:(A;;CC;;;WD)"/>
    <protectedRange sqref="B17:C21" name="Rumsantal" securityDescriptor="O:WDG:WDD:(A;;CC;;;WD)"/>
  </protectedRanges>
  <mergeCells count="123">
    <mergeCell ref="E11:O13"/>
    <mergeCell ref="E18:O20"/>
    <mergeCell ref="B38:D38"/>
    <mergeCell ref="B39:D39"/>
    <mergeCell ref="A77:P78"/>
    <mergeCell ref="A80:P81"/>
    <mergeCell ref="A103:P104"/>
    <mergeCell ref="A102:P102"/>
    <mergeCell ref="A100:P101"/>
    <mergeCell ref="A96:P96"/>
    <mergeCell ref="A97:P97"/>
    <mergeCell ref="A98:P98"/>
    <mergeCell ref="A99:P99"/>
    <mergeCell ref="A92:P92"/>
    <mergeCell ref="A94:P94"/>
    <mergeCell ref="A95:P95"/>
    <mergeCell ref="A93:P93"/>
    <mergeCell ref="A88:P90"/>
    <mergeCell ref="A91:P91"/>
    <mergeCell ref="A83:P83"/>
    <mergeCell ref="A84:P84"/>
    <mergeCell ref="A85:P85"/>
    <mergeCell ref="A86:P86"/>
    <mergeCell ref="A87:P87"/>
    <mergeCell ref="A79:P79"/>
    <mergeCell ref="A82:P82"/>
    <mergeCell ref="A73:P73"/>
    <mergeCell ref="A74:P74"/>
    <mergeCell ref="A75:P75"/>
    <mergeCell ref="A76:P76"/>
    <mergeCell ref="A59:P60"/>
    <mergeCell ref="A61:P61"/>
    <mergeCell ref="A62:P62"/>
    <mergeCell ref="A63:P63"/>
    <mergeCell ref="A64:P64"/>
    <mergeCell ref="A67:P67"/>
    <mergeCell ref="A70:P70"/>
    <mergeCell ref="A71:P71"/>
    <mergeCell ref="A72:P72"/>
    <mergeCell ref="A65:P66"/>
    <mergeCell ref="A68:P69"/>
    <mergeCell ref="B12:C12"/>
    <mergeCell ref="B11:C11"/>
    <mergeCell ref="H37:J37"/>
    <mergeCell ref="H38:J38"/>
    <mergeCell ref="H39:J39"/>
    <mergeCell ref="A1:P3"/>
    <mergeCell ref="A9:P9"/>
    <mergeCell ref="A15:P15"/>
    <mergeCell ref="A28:P29"/>
    <mergeCell ref="B20:C20"/>
    <mergeCell ref="B21:C21"/>
    <mergeCell ref="B13:C13"/>
    <mergeCell ref="B17:C17"/>
    <mergeCell ref="B18:C18"/>
    <mergeCell ref="B19:C19"/>
    <mergeCell ref="B5:F5"/>
    <mergeCell ref="B6:F6"/>
    <mergeCell ref="B7:F7"/>
    <mergeCell ref="E37:G37"/>
    <mergeCell ref="E38:G38"/>
    <mergeCell ref="E39:G39"/>
    <mergeCell ref="A27:P27"/>
    <mergeCell ref="N34:P34"/>
    <mergeCell ref="N35:P35"/>
    <mergeCell ref="H34:J34"/>
    <mergeCell ref="H35:J35"/>
    <mergeCell ref="K34:M34"/>
    <mergeCell ref="K35:M35"/>
    <mergeCell ref="E44:G44"/>
    <mergeCell ref="K44:M44"/>
    <mergeCell ref="K46:M46"/>
    <mergeCell ref="E31:O31"/>
    <mergeCell ref="A23:P23"/>
    <mergeCell ref="B25:C25"/>
    <mergeCell ref="B26:C26"/>
    <mergeCell ref="E25:P26"/>
    <mergeCell ref="B34:D34"/>
    <mergeCell ref="B33:D33"/>
    <mergeCell ref="E33:G33"/>
    <mergeCell ref="H33:J33"/>
    <mergeCell ref="K33:M33"/>
    <mergeCell ref="N33:P33"/>
    <mergeCell ref="B31:C31"/>
    <mergeCell ref="E34:G34"/>
    <mergeCell ref="N37:P37"/>
    <mergeCell ref="N38:P38"/>
    <mergeCell ref="H43:J43"/>
    <mergeCell ref="B43:D43"/>
    <mergeCell ref="B35:D35"/>
    <mergeCell ref="N47:P47"/>
    <mergeCell ref="A105:P106"/>
    <mergeCell ref="N44:P44"/>
    <mergeCell ref="N46:P46"/>
    <mergeCell ref="H44:J44"/>
    <mergeCell ref="H46:J46"/>
    <mergeCell ref="H47:J47"/>
    <mergeCell ref="B44:D44"/>
    <mergeCell ref="B46:D46"/>
    <mergeCell ref="B47:D47"/>
    <mergeCell ref="E46:G46"/>
    <mergeCell ref="E47:G47"/>
    <mergeCell ref="N39:P39"/>
    <mergeCell ref="N43:P43"/>
    <mergeCell ref="K37:M37"/>
    <mergeCell ref="K38:M38"/>
    <mergeCell ref="K39:M39"/>
    <mergeCell ref="K43:M43"/>
    <mergeCell ref="E43:G43"/>
    <mergeCell ref="E35:G35"/>
    <mergeCell ref="K47:M47"/>
    <mergeCell ref="A49:P49"/>
    <mergeCell ref="B37:D37"/>
    <mergeCell ref="B40:D40"/>
    <mergeCell ref="B41:D41"/>
    <mergeCell ref="E40:G40"/>
    <mergeCell ref="E41:G41"/>
    <mergeCell ref="H40:J40"/>
    <mergeCell ref="H41:J41"/>
    <mergeCell ref="K40:M40"/>
    <mergeCell ref="K41:M41"/>
    <mergeCell ref="N40:P40"/>
    <mergeCell ref="N41:P41"/>
  </mergeCells>
  <conditionalFormatting sqref="E25:P26">
    <cfRule type="cellIs" dxfId="12" priority="15" operator="notEqual">
      <formula>$D$25</formula>
    </cfRule>
    <cfRule type="cellIs" dxfId="11" priority="16" operator="equal">
      <formula>$D$25</formula>
    </cfRule>
  </conditionalFormatting>
  <conditionalFormatting sqref="B33:D35 B37:D39 B43:D44 B46:D47 B50:D51 B53:D55 B40:B41">
    <cfRule type="expression" dxfId="10" priority="13">
      <formula>$B$31="Nivå 1"</formula>
    </cfRule>
  </conditionalFormatting>
  <conditionalFormatting sqref="E33:G35 E37:G39 E43:G44 E46:G47 E50:G51 E53:G55 E40:E41">
    <cfRule type="expression" dxfId="9" priority="12">
      <formula>$B$31="Nivå 2"</formula>
    </cfRule>
  </conditionalFormatting>
  <conditionalFormatting sqref="H33:H35 H37:H41 H43:H44 H46:H47 H50:J51 H53:J55">
    <cfRule type="expression" dxfId="8" priority="11">
      <formula>$B$31="Nivå 3"</formula>
    </cfRule>
  </conditionalFormatting>
  <conditionalFormatting sqref="K33:M35 K37:M39 K43:M44 K46:M47 K50:M51 K53:M55 K40:K41">
    <cfRule type="expression" dxfId="7" priority="10">
      <formula>$B$31="Nivå 4"</formula>
    </cfRule>
  </conditionalFormatting>
  <conditionalFormatting sqref="N33:P35 N37:P39 N43:P44 N46:P47 N50:P51 N53:P55 N40:N41">
    <cfRule type="expression" dxfId="6" priority="9">
      <formula>$B$31="Nivå 5"</formula>
    </cfRule>
  </conditionalFormatting>
  <conditionalFormatting sqref="A62:A65 A67:A68 A70:A77 A79:A80 A82:A88 A91:A100 A102:A103">
    <cfRule type="expression" dxfId="5" priority="6">
      <formula>$B$31="Nivå 1"</formula>
    </cfRule>
  </conditionalFormatting>
  <conditionalFormatting sqref="A79:A80 A82:A88 A91:A100">
    <cfRule type="expression" dxfId="4" priority="5">
      <formula>$B$31="Nivå 2"</formula>
    </cfRule>
  </conditionalFormatting>
  <conditionalFormatting sqref="A92:A100">
    <cfRule type="expression" dxfId="3" priority="4">
      <formula>$B$31="Nivå 3"</formula>
    </cfRule>
  </conditionalFormatting>
  <conditionalFormatting sqref="A99:A100">
    <cfRule type="expression" dxfId="2" priority="3">
      <formula>$B$31="Nivå 4"</formula>
    </cfRule>
  </conditionalFormatting>
  <conditionalFormatting sqref="A61:P104">
    <cfRule type="expression" dxfId="1" priority="1">
      <formula>$B$31=""</formula>
    </cfRule>
    <cfRule type="expression" dxfId="0" priority="2">
      <formula>$B$31="Nivå 1"</formula>
    </cfRule>
  </conditionalFormatting>
  <dataValidations count="1">
    <dataValidation type="list" errorStyle="warning" showInputMessage="1" showErrorMessage="1" errorTitle="Ogiltigt alternativ" error="Du har valt ett ogiltigt värde för nivå av mobilitetsåtgärd. _x000a_Vänligen välj ett alternativ ur listan." sqref="B31:C31" xr:uid="{00000000-0002-0000-0000-000000000000}">
      <formula1>$R$8:$R$12</formula1>
    </dataValidation>
  </dataValidations>
  <hyperlinks>
    <hyperlink ref="A105:P106" r:id="rId1" display="Läs mer om vad de olika mobilitetsåtgärderna innefattar (PDF)" xr:uid="{00000000-0004-0000-0000-000000000000}"/>
  </hyperlinks>
  <pageMargins left="0.7" right="0.7" top="0.75" bottom="0.75" header="0.3" footer="0.3"/>
  <pageSetup orientation="portrait" r:id="rId2"/>
  <drawing r:id="rId3"/>
  <legacyDrawing r:id="rId4"/>
  <extLst>
    <ext xmlns:x14="http://schemas.microsoft.com/office/spreadsheetml/2009/9/main" uri="{78C0D931-6437-407d-A8EE-F0AAD7539E65}">
      <x14:conditionalFormattings>
        <x14:conditionalFormatting xmlns:xm="http://schemas.microsoft.com/office/excel/2006/main">
          <x14:cfRule type="iconSet" priority="7" id="{7E73B259-1D0E-4EA0-9106-90986346FD3F}">
            <x14:iconSet iconSet="5Boxes" showValue="0" custom="1">
              <x14:cfvo type="percent">
                <xm:f>0</xm:f>
              </x14:cfvo>
              <x14:cfvo type="percent">
                <xm:f>20</xm:f>
              </x14:cfvo>
              <x14:cfvo type="percent">
                <xm:f>40</xm:f>
              </x14:cfvo>
              <x14:cfvo type="percent">
                <xm:f>60</xm:f>
              </x14:cfvo>
              <x14:cfvo type="percent">
                <xm:f>80</xm:f>
              </x14:cfvo>
              <x14:cfIcon iconSet="5Boxes" iconId="0"/>
              <x14:cfIcon iconSet="5Boxes" iconId="0"/>
              <x14:cfIcon iconSet="5Boxes" iconId="0"/>
              <x14:cfIcon iconSet="5Boxes" iconId="0"/>
              <x14:cfIcon iconSet="5Boxes" iconId="0"/>
            </x14:iconSet>
          </x14:cfRule>
          <xm:sqref>D31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2018-06-20T11:30:44Z</dcterms:created>
  <dcterms:modified xsi:type="dcterms:W3CDTF">2020-02-21T10:06:33Z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557185-55cf-4ee1-82ae-10baae2201ab_Enabled">
    <vt:lpwstr>True</vt:lpwstr>
  </property>
  <property fmtid="{D5CDD505-2E9C-101B-9397-08002B2CF9AE}" pid="3" name="MSIP_Label_ae557185-55cf-4ee1-82ae-10baae2201ab_SiteId">
    <vt:lpwstr>1d032fcb-218f-47de-ae88-d5c75fff68dd</vt:lpwstr>
  </property>
  <property fmtid="{D5CDD505-2E9C-101B-9397-08002B2CF9AE}" pid="4" name="MSIP_Label_ae557185-55cf-4ee1-82ae-10baae2201ab_Owner">
    <vt:lpwstr>Olle.Lindberg@sundbyberg.se</vt:lpwstr>
  </property>
  <property fmtid="{D5CDD505-2E9C-101B-9397-08002B2CF9AE}" pid="5" name="MSIP_Label_ae557185-55cf-4ee1-82ae-10baae2201ab_SetDate">
    <vt:lpwstr>2018-09-14T07:34:06.3269489Z</vt:lpwstr>
  </property>
  <property fmtid="{D5CDD505-2E9C-101B-9397-08002B2CF9AE}" pid="6" name="MSIP_Label_ae557185-55cf-4ee1-82ae-10baae2201ab_Name">
    <vt:lpwstr>Öppen</vt:lpwstr>
  </property>
  <property fmtid="{D5CDD505-2E9C-101B-9397-08002B2CF9AE}" pid="7" name="MSIP_Label_ae557185-55cf-4ee1-82ae-10baae2201ab_Application">
    <vt:lpwstr>Microsoft Azure Information Protection</vt:lpwstr>
  </property>
  <property fmtid="{D5CDD505-2E9C-101B-9397-08002B2CF9AE}" pid="8" name="MSIP_Label_ae557185-55cf-4ee1-82ae-10baae2201ab_Extended_MSFT_Method">
    <vt:lpwstr>Manual</vt:lpwstr>
  </property>
  <property fmtid="{D5CDD505-2E9C-101B-9397-08002B2CF9AE}" pid="9" name="Sensitivity">
    <vt:lpwstr>Öppen</vt:lpwstr>
  </property>
</Properties>
</file>